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/>
  <mc:AlternateContent xmlns:mc="http://schemas.openxmlformats.org/markup-compatibility/2006">
    <mc:Choice Requires="x15">
      <x15ac:absPath xmlns:x15ac="http://schemas.microsoft.com/office/spreadsheetml/2010/11/ac" url="/Users/chengjing/E-工作/人力/采供/曲靖装修/"/>
    </mc:Choice>
  </mc:AlternateContent>
  <xr:revisionPtr revIDLastSave="0" documentId="13_ncr:1_{3EF999AA-F47F-BE4A-BAEF-6F030BE7FB23}" xr6:coauthVersionLast="47" xr6:coauthVersionMax="47" xr10:uidLastSave="{00000000-0000-0000-0000-000000000000}"/>
  <bookViews>
    <workbookView xWindow="0" yWindow="0" windowWidth="23500" windowHeight="17740" tabRatio="921" xr2:uid="{00000000-000D-0000-FFFF-FFFF00000000}"/>
  </bookViews>
  <sheets>
    <sheet name="装饰部分报价" sheetId="8" r:id="rId1"/>
  </sheets>
  <definedNames>
    <definedName name="_xlnm.Print_Area" localSheetId="0">装饰部分报价!$A$1:$N$126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8" l="1"/>
  <c r="I13" i="8"/>
  <c r="H14" i="8"/>
  <c r="I14" i="8"/>
  <c r="H15" i="8"/>
  <c r="I15" i="8"/>
  <c r="I17" i="8"/>
  <c r="K17" i="8"/>
  <c r="K18" i="8"/>
  <c r="H19" i="8"/>
  <c r="H20" i="8"/>
  <c r="I20" i="8"/>
  <c r="K20" i="8"/>
  <c r="H22" i="8"/>
  <c r="K22" i="8"/>
  <c r="M22" i="8"/>
  <c r="F122" i="8"/>
  <c r="F121" i="8"/>
  <c r="F120" i="8"/>
  <c r="F119" i="8"/>
  <c r="F118" i="8"/>
  <c r="F115" i="8"/>
  <c r="F114" i="8"/>
  <c r="F113" i="8"/>
  <c r="F112" i="8"/>
  <c r="I116" i="8"/>
  <c r="F111" i="8"/>
  <c r="F116" i="8" s="1"/>
  <c r="I108" i="8"/>
  <c r="I109" i="8" s="1"/>
  <c r="F107" i="8"/>
  <c r="F106" i="8"/>
  <c r="F105" i="8"/>
  <c r="F104" i="8"/>
  <c r="F103" i="8"/>
  <c r="F102" i="8"/>
  <c r="F101" i="8"/>
  <c r="F100" i="8"/>
  <c r="F99" i="8"/>
  <c r="F98" i="8"/>
  <c r="F97" i="8"/>
  <c r="F96" i="8"/>
  <c r="D95" i="8"/>
  <c r="F95" i="8" s="1"/>
  <c r="F94" i="8"/>
  <c r="D94" i="8"/>
  <c r="F93" i="8"/>
  <c r="D92" i="8"/>
  <c r="F92" i="8" s="1"/>
  <c r="F88" i="8"/>
  <c r="F87" i="8"/>
  <c r="I89" i="8"/>
  <c r="I90" i="8" s="1"/>
  <c r="D86" i="8"/>
  <c r="F86" i="8" s="1"/>
  <c r="F89" i="8" s="1"/>
  <c r="F90" i="8" s="1"/>
  <c r="F82" i="8"/>
  <c r="F81" i="8"/>
  <c r="D78" i="8"/>
  <c r="F78" i="8" s="1"/>
  <c r="D77" i="8"/>
  <c r="F77" i="8" s="1"/>
  <c r="F76" i="8"/>
  <c r="F73" i="8"/>
  <c r="F72" i="8"/>
  <c r="F67" i="8"/>
  <c r="F66" i="8"/>
  <c r="D63" i="8"/>
  <c r="D62" i="8"/>
  <c r="F62" i="8" s="1"/>
  <c r="F61" i="8"/>
  <c r="F58" i="8"/>
  <c r="F57" i="8"/>
  <c r="F52" i="8"/>
  <c r="F51" i="8"/>
  <c r="D47" i="8"/>
  <c r="F47" i="8" s="1"/>
  <c r="F46" i="8"/>
  <c r="F43" i="8"/>
  <c r="F42" i="8"/>
  <c r="D37" i="8"/>
  <c r="I38" i="8" s="1"/>
  <c r="I39" i="8" s="1"/>
  <c r="F36" i="8"/>
  <c r="K35" i="8"/>
  <c r="K34" i="8"/>
  <c r="F33" i="8"/>
  <c r="H32" i="8"/>
  <c r="I32" i="8" s="1"/>
  <c r="I34" i="8" s="1"/>
  <c r="F32" i="8"/>
  <c r="F34" i="8" s="1"/>
  <c r="D26" i="8"/>
  <c r="F26" i="8" s="1"/>
  <c r="F23" i="8"/>
  <c r="D22" i="8"/>
  <c r="I22" i="8" s="1"/>
  <c r="F21" i="8"/>
  <c r="D20" i="8"/>
  <c r="M20" i="8" s="1"/>
  <c r="D19" i="8"/>
  <c r="F19" i="8" s="1"/>
  <c r="F16" i="8"/>
  <c r="F15" i="8"/>
  <c r="F14" i="8"/>
  <c r="F13" i="8"/>
  <c r="F8" i="8"/>
  <c r="H7" i="8"/>
  <c r="D7" i="8"/>
  <c r="K7" i="8" s="1"/>
  <c r="D27" i="8" l="1"/>
  <c r="F27" i="8" s="1"/>
  <c r="I19" i="8"/>
  <c r="I24" i="8" s="1"/>
  <c r="I29" i="8" s="1"/>
  <c r="M19" i="8"/>
  <c r="K19" i="8"/>
  <c r="M7" i="8"/>
  <c r="D48" i="8"/>
  <c r="F48" i="8" s="1"/>
  <c r="F49" i="8" s="1"/>
  <c r="F54" i="8" s="1"/>
  <c r="F28" i="8"/>
  <c r="F7" i="8"/>
  <c r="F9" i="8" s="1"/>
  <c r="F59" i="8"/>
  <c r="I7" i="8"/>
  <c r="I9" i="8" s="1"/>
  <c r="F79" i="8"/>
  <c r="F53" i="8"/>
  <c r="F123" i="8"/>
  <c r="F108" i="8"/>
  <c r="F109" i="8" s="1"/>
  <c r="F74" i="8"/>
  <c r="F84" i="8" s="1"/>
  <c r="F83" i="8"/>
  <c r="F68" i="8"/>
  <c r="F44" i="8"/>
  <c r="F17" i="8"/>
  <c r="I123" i="8"/>
  <c r="F63" i="8"/>
  <c r="F64" i="8" s="1"/>
  <c r="F69" i="8" s="1"/>
  <c r="F22" i="8"/>
  <c r="F24" i="8" s="1"/>
  <c r="I54" i="8"/>
  <c r="I69" i="8"/>
  <c r="I84" i="8"/>
  <c r="F20" i="8"/>
  <c r="F37" i="8"/>
  <c r="F38" i="8" s="1"/>
  <c r="F39" i="8" s="1"/>
  <c r="F29" i="8" l="1"/>
  <c r="F124" i="8"/>
  <c r="F125" i="8" s="1"/>
  <c r="F126" i="8" s="1"/>
</calcChain>
</file>

<file path=xl/sharedStrings.xml><?xml version="1.0" encoding="utf-8"?>
<sst xmlns="http://schemas.openxmlformats.org/spreadsheetml/2006/main" count="221" uniqueCount="93">
  <si>
    <t>工程量清单装饰报价书</t>
  </si>
  <si>
    <t>序号</t>
  </si>
  <si>
    <t>工程内容</t>
  </si>
  <si>
    <t>单位</t>
  </si>
  <si>
    <t>工程量</t>
  </si>
  <si>
    <t>主材品牌</t>
  </si>
  <si>
    <t>综合单价（元）</t>
  </si>
  <si>
    <t>合价(元)</t>
  </si>
  <si>
    <t>其中</t>
  </si>
  <si>
    <t>备注</t>
  </si>
  <si>
    <t>单价（元）</t>
  </si>
  <si>
    <t>金额（元）</t>
  </si>
  <si>
    <t>人工+辅料、</t>
  </si>
  <si>
    <t>主料</t>
  </si>
  <si>
    <t>单价(元)</t>
  </si>
  <si>
    <t>（一）</t>
  </si>
  <si>
    <t>结构工程部分</t>
  </si>
  <si>
    <t>拆原场地内部隔墙</t>
  </si>
  <si>
    <r>
      <rPr>
        <sz val="14"/>
        <rFont val="宋体"/>
        <charset val="134"/>
      </rPr>
      <t>m</t>
    </r>
    <r>
      <rPr>
        <vertAlign val="superscript"/>
        <sz val="14"/>
        <rFont val="宋体"/>
        <charset val="134"/>
      </rPr>
      <t>2</t>
    </r>
  </si>
  <si>
    <t>拆原场地内部地板</t>
  </si>
  <si>
    <t>总计</t>
  </si>
  <si>
    <t>（二）</t>
  </si>
  <si>
    <t>装饰部分</t>
  </si>
  <si>
    <t>一</t>
  </si>
  <si>
    <t>前台</t>
  </si>
  <si>
    <t>天棚</t>
  </si>
  <si>
    <t>轻钢龙骨石膏板吊顶</t>
  </si>
  <si>
    <t>天花墙面顶面腻子，打磨，乳胶漆</t>
  </si>
  <si>
    <t>双头筒灯</t>
  </si>
  <si>
    <t>个</t>
  </si>
  <si>
    <t>LED条形灯</t>
  </si>
  <si>
    <t>组</t>
  </si>
  <si>
    <t>小计</t>
  </si>
  <si>
    <t>墙面</t>
  </si>
  <si>
    <t>雅士白石材背景墙（5M*3M）</t>
  </si>
  <si>
    <t>石材背景墙龙骨基层</t>
  </si>
  <si>
    <r>
      <rPr>
        <sz val="16"/>
        <rFont val="宋体"/>
        <charset val="134"/>
      </rPr>
      <t>m</t>
    </r>
    <r>
      <rPr>
        <vertAlign val="superscript"/>
        <sz val="16"/>
        <rFont val="宋体"/>
        <charset val="134"/>
      </rPr>
      <t>2</t>
    </r>
  </si>
  <si>
    <t>双面石膏板隔墙</t>
  </si>
  <si>
    <t>墙面顶面腻子，打磨，乳胶漆</t>
  </si>
  <si>
    <t>钢化玻璃门</t>
  </si>
  <si>
    <t>套</t>
  </si>
  <si>
    <t>地面</t>
  </si>
  <si>
    <t>地面找平</t>
  </si>
  <si>
    <t>强化木地板</t>
  </si>
  <si>
    <t>二</t>
  </si>
  <si>
    <t>杂物仓库</t>
  </si>
  <si>
    <t>顶面腻子，打磨、乳胶漆</t>
  </si>
  <si>
    <t>套装门</t>
  </si>
  <si>
    <t>三</t>
  </si>
  <si>
    <t>会计教室</t>
  </si>
  <si>
    <t>双面石膏板隔墙（加吸音棉）</t>
  </si>
  <si>
    <t>四</t>
  </si>
  <si>
    <t>电脑教室（12人）</t>
  </si>
  <si>
    <t>五</t>
  </si>
  <si>
    <t>电脑教室（20人）</t>
  </si>
  <si>
    <t>六</t>
  </si>
  <si>
    <t>过道</t>
  </si>
  <si>
    <t>七</t>
  </si>
  <si>
    <t>卫生间</t>
  </si>
  <si>
    <t>地砖铺设</t>
  </si>
  <si>
    <t>地砖购买</t>
  </si>
  <si>
    <t>片</t>
  </si>
  <si>
    <t>墙砖铺设</t>
  </si>
  <si>
    <t>墙砖购买</t>
  </si>
  <si>
    <t>起地台</t>
  </si>
  <si>
    <t>防水</t>
  </si>
  <si>
    <t>蹲坑及水箱</t>
  </si>
  <si>
    <t>隔断及门</t>
  </si>
  <si>
    <t>卫生间石膏板吊顶</t>
  </si>
  <si>
    <t>筒灯</t>
  </si>
  <si>
    <t>换气扇</t>
  </si>
  <si>
    <t>洗手台</t>
  </si>
  <si>
    <t>给排水改造</t>
  </si>
  <si>
    <t>项</t>
  </si>
  <si>
    <t>拖布池</t>
  </si>
  <si>
    <t>八</t>
  </si>
  <si>
    <t>电路，水路安装及其它</t>
  </si>
  <si>
    <t>开关面板</t>
  </si>
  <si>
    <t>插座面板</t>
  </si>
  <si>
    <t>电线</t>
  </si>
  <si>
    <t>弱电改造</t>
  </si>
  <si>
    <t>补地板</t>
  </si>
  <si>
    <t>九</t>
  </si>
  <si>
    <t>其他工程</t>
  </si>
  <si>
    <t>建渣清运</t>
  </si>
  <si>
    <t>脚手架</t>
  </si>
  <si>
    <t>成品保护</t>
  </si>
  <si>
    <t>材料二次搬运</t>
  </si>
  <si>
    <t>清洁</t>
  </si>
  <si>
    <t>工程直接费</t>
  </si>
  <si>
    <t>工程税费</t>
  </si>
  <si>
    <t>工程总造价</t>
  </si>
  <si>
    <t>工程名称：爱因森教育新曲靖校区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</si>
</sst>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_ * #,##0.00_ ;_ * \-#,##0.00_ ;_ * &quot;-&quot;??_ ;_ @_ "/>
    <numFmt numFmtId="180" formatCode="0.00_);[Red]\(0.00\)"/>
    <numFmt numFmtId="181" formatCode="0.00_ "/>
  </numFmts>
  <fonts count="32">
    <font>
      <sz val="12"/>
      <name val="宋体"/>
      <charset val="134"/>
    </font>
    <font>
      <b/>
      <sz val="20"/>
      <name val="宋体"/>
      <charset val="134"/>
    </font>
    <font>
      <sz val="15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30"/>
      <name val="宋体"/>
      <charset val="134"/>
    </font>
    <font>
      <b/>
      <sz val="23"/>
      <name val="宋体"/>
      <charset val="134"/>
    </font>
    <font>
      <b/>
      <sz val="15"/>
      <name val="宋体"/>
      <charset val="134"/>
    </font>
    <font>
      <b/>
      <sz val="18"/>
      <name val="宋体"/>
      <charset val="134"/>
    </font>
    <font>
      <sz val="18"/>
      <name val="Times New Roman"/>
      <family val="1"/>
    </font>
    <font>
      <sz val="14"/>
      <name val="Times New Roman"/>
    </font>
    <font>
      <b/>
      <sz val="16"/>
      <name val="Times New Roman"/>
    </font>
    <font>
      <b/>
      <sz val="18"/>
      <color rgb="FFFF0000"/>
      <name val="宋体"/>
      <charset val="134"/>
    </font>
    <font>
      <sz val="18"/>
      <color rgb="FFFF0000"/>
      <name val="宋体"/>
      <charset val="134"/>
    </font>
    <font>
      <sz val="16"/>
      <name val="Times New Roman"/>
    </font>
    <font>
      <b/>
      <sz val="14"/>
      <name val="宋体"/>
      <charset val="134"/>
    </font>
    <font>
      <b/>
      <sz val="14"/>
      <name val="Times New Roman"/>
    </font>
    <font>
      <b/>
      <sz val="14"/>
      <color rgb="FFFF0000"/>
      <name val="宋体"/>
      <charset val="134"/>
    </font>
    <font>
      <sz val="20"/>
      <name val="宋体"/>
      <charset val="134"/>
    </font>
    <font>
      <b/>
      <sz val="20"/>
      <color rgb="FFFF0000"/>
      <name val="宋体"/>
      <charset val="134"/>
    </font>
    <font>
      <sz val="9"/>
      <name val="Arial"/>
      <family val="2"/>
    </font>
    <font>
      <sz val="10"/>
      <name val="Helv"/>
      <family val="2"/>
    </font>
    <font>
      <sz val="12"/>
      <name val="Times New Roman"/>
    </font>
    <font>
      <b/>
      <sz val="9"/>
      <name val="Arial"/>
    </font>
    <font>
      <vertAlign val="superscript"/>
      <sz val="14"/>
      <name val="宋体"/>
      <charset val="134"/>
    </font>
    <font>
      <vertAlign val="superscript"/>
      <sz val="16"/>
      <name val="宋体"/>
      <charset val="134"/>
    </font>
    <font>
      <sz val="9"/>
      <name val="宋体"/>
      <charset val="134"/>
    </font>
    <font>
      <b/>
      <sz val="23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3">
    <xf numFmtId="0" fontId="0" fillId="0" borderId="0"/>
    <xf numFmtId="0" fontId="24" fillId="0" borderId="0">
      <alignment vertical="top" wrapText="1"/>
    </xf>
    <xf numFmtId="0" fontId="25" fillId="0" borderId="0"/>
    <xf numFmtId="178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26" fillId="0" borderId="0"/>
    <xf numFmtId="49" fontId="24" fillId="0" borderId="0">
      <alignment horizontal="center" vertical="top"/>
    </xf>
    <xf numFmtId="0" fontId="8" fillId="0" borderId="0"/>
    <xf numFmtId="0" fontId="8" fillId="0" borderId="0"/>
    <xf numFmtId="0" fontId="8" fillId="0" borderId="0"/>
    <xf numFmtId="49" fontId="27" fillId="0" borderId="3">
      <alignment horizontal="center" vertical="center"/>
    </xf>
    <xf numFmtId="178" fontId="26" fillId="0" borderId="0" applyFont="0" applyFill="0" applyBorder="0" applyAlignment="0" applyProtection="0">
      <alignment vertical="center"/>
    </xf>
    <xf numFmtId="0" fontId="25" fillId="0" borderId="0"/>
  </cellStyleXfs>
  <cellXfs count="12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left" vertical="center"/>
    </xf>
    <xf numFmtId="178" fontId="0" fillId="0" borderId="0" xfId="3" applyFont="1" applyFill="1" applyAlignment="1">
      <alignment horizontal="right" wrapText="1"/>
    </xf>
    <xf numFmtId="178" fontId="0" fillId="0" borderId="0" xfId="3" applyFont="1" applyFill="1" applyAlignment="1">
      <alignment horizontal="right" vertical="top"/>
    </xf>
    <xf numFmtId="180" fontId="0" fillId="2" borderId="0" xfId="0" applyNumberFormat="1" applyFill="1" applyAlignment="1">
      <alignment horizontal="right"/>
    </xf>
    <xf numFmtId="181" fontId="0" fillId="0" borderId="0" xfId="0" applyNumberFormat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0" fontId="13" fillId="3" borderId="1" xfId="0" applyNumberFormat="1" applyFont="1" applyFill="1" applyBorder="1" applyAlignment="1">
      <alignment horizontal="center" vertical="center"/>
    </xf>
    <xf numFmtId="178" fontId="3" fillId="3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78" fontId="5" fillId="0" borderId="1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180" fontId="4" fillId="4" borderId="1" xfId="0" applyNumberFormat="1" applyFont="1" applyFill="1" applyBorder="1" applyAlignment="1">
      <alignment horizontal="left" vertical="center" wrapText="1"/>
    </xf>
    <xf numFmtId="180" fontId="4" fillId="4" borderId="1" xfId="0" applyNumberFormat="1" applyFont="1" applyFill="1" applyBorder="1" applyAlignment="1">
      <alignment horizontal="center" vertical="center" wrapText="1"/>
    </xf>
    <xf numFmtId="178" fontId="4" fillId="4" borderId="1" xfId="3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80" fontId="5" fillId="0" borderId="1" xfId="0" applyNumberFormat="1" applyFont="1" applyBorder="1" applyAlignment="1">
      <alignment horizontal="left" vertical="center" wrapText="1"/>
    </xf>
    <xf numFmtId="178" fontId="5" fillId="0" borderId="1" xfId="3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178" fontId="6" fillId="0" borderId="1" xfId="3" applyFont="1" applyFill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78" fontId="6" fillId="0" borderId="1" xfId="3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181" fontId="11" fillId="0" borderId="0" xfId="0" applyNumberFormat="1" applyFont="1" applyAlignment="1">
      <alignment vertical="center" wrapText="1"/>
    </xf>
    <xf numFmtId="180" fontId="11" fillId="2" borderId="1" xfId="0" applyNumberFormat="1" applyFont="1" applyFill="1" applyBorder="1" applyAlignment="1">
      <alignment horizontal="center" wrapText="1"/>
    </xf>
    <xf numFmtId="180" fontId="11" fillId="0" borderId="1" xfId="0" applyNumberFormat="1" applyFont="1" applyBorder="1" applyAlignment="1">
      <alignment horizontal="center" wrapText="1"/>
    </xf>
    <xf numFmtId="178" fontId="12" fillId="3" borderId="1" xfId="3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 wrapText="1"/>
    </xf>
    <xf numFmtId="178" fontId="3" fillId="2" borderId="1" xfId="3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78" fontId="5" fillId="0" borderId="1" xfId="3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178" fontId="4" fillId="4" borderId="1" xfId="3" applyFont="1" applyFill="1" applyBorder="1" applyAlignment="1">
      <alignment horizontal="left" vertical="center"/>
    </xf>
    <xf numFmtId="180" fontId="4" fillId="2" borderId="1" xfId="0" applyNumberFormat="1" applyFont="1" applyFill="1" applyBorder="1" applyAlignment="1">
      <alignment horizontal="left" vertical="center" wrapText="1"/>
    </xf>
    <xf numFmtId="178" fontId="4" fillId="2" borderId="1" xfId="3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178" fontId="5" fillId="0" borderId="1" xfId="3" applyFont="1" applyFill="1" applyBorder="1" applyAlignment="1">
      <alignment horizontal="left" vertical="center"/>
    </xf>
    <xf numFmtId="180" fontId="5" fillId="2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78" fontId="6" fillId="0" borderId="1" xfId="3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/>
    </xf>
    <xf numFmtId="178" fontId="19" fillId="0" borderId="1" xfId="3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6" fillId="0" borderId="1" xfId="3" applyFont="1" applyFill="1" applyBorder="1" applyAlignment="1">
      <alignment horizontal="right"/>
    </xf>
    <xf numFmtId="181" fontId="6" fillId="2" borderId="1" xfId="0" applyNumberFormat="1" applyFont="1" applyFill="1" applyBorder="1"/>
    <xf numFmtId="181" fontId="6" fillId="0" borderId="1" xfId="0" applyNumberFormat="1" applyFont="1" applyBorder="1"/>
    <xf numFmtId="0" fontId="0" fillId="0" borderId="2" xfId="0" applyBorder="1" applyAlignment="1">
      <alignment horizontal="center" vertical="center"/>
    </xf>
    <xf numFmtId="180" fontId="6" fillId="0" borderId="1" xfId="3" applyNumberFormat="1" applyFont="1" applyFill="1" applyBorder="1" applyAlignment="1">
      <alignment horizontal="left"/>
    </xf>
    <xf numFmtId="180" fontId="6" fillId="0" borderId="1" xfId="3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178" fontId="19" fillId="4" borderId="1" xfId="3" applyFont="1" applyFill="1" applyBorder="1" applyAlignment="1">
      <alignment horizontal="center"/>
    </xf>
    <xf numFmtId="180" fontId="14" fillId="4" borderId="1" xfId="0" applyNumberFormat="1" applyFont="1" applyFill="1" applyBorder="1" applyAlignment="1">
      <alignment horizontal="left"/>
    </xf>
    <xf numFmtId="180" fontId="20" fillId="4" borderId="1" xfId="0" applyNumberFormat="1" applyFont="1" applyFill="1" applyBorder="1" applyAlignment="1">
      <alignment horizontal="center"/>
    </xf>
    <xf numFmtId="180" fontId="6" fillId="4" borderId="1" xfId="3" applyNumberFormat="1" applyFont="1" applyFill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left" vertical="center"/>
    </xf>
    <xf numFmtId="178" fontId="0" fillId="0" borderId="1" xfId="3" applyFont="1" applyFill="1" applyBorder="1" applyAlignment="1">
      <alignment horizontal="right" wrapText="1"/>
    </xf>
    <xf numFmtId="10" fontId="0" fillId="0" borderId="1" xfId="4" applyNumberFormat="1" applyFont="1" applyFill="1" applyBorder="1" applyAlignment="1">
      <alignment horizontal="left" vertical="center"/>
    </xf>
    <xf numFmtId="180" fontId="4" fillId="0" borderId="1" xfId="0" applyNumberFormat="1" applyFont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right" wrapText="1"/>
    </xf>
    <xf numFmtId="180" fontId="19" fillId="4" borderId="1" xfId="3" applyNumberFormat="1" applyFont="1" applyFill="1" applyBorder="1" applyAlignment="1">
      <alignment horizontal="right"/>
    </xf>
    <xf numFmtId="180" fontId="6" fillId="2" borderId="1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0" fontId="4" fillId="0" borderId="0" xfId="0" applyFont="1"/>
    <xf numFmtId="178" fontId="0" fillId="0" borderId="1" xfId="3" applyFont="1" applyFill="1" applyBorder="1" applyAlignment="1">
      <alignment horizontal="right" vertical="top"/>
    </xf>
    <xf numFmtId="180" fontId="0" fillId="2" borderId="1" xfId="0" applyNumberFormat="1" applyFill="1" applyBorder="1" applyAlignment="1">
      <alignment horizontal="right"/>
    </xf>
    <xf numFmtId="181" fontId="0" fillId="0" borderId="1" xfId="0" applyNumberFormat="1" applyBorder="1" applyAlignment="1">
      <alignment horizontal="right" vertical="top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81" fontId="11" fillId="2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181" fontId="11" fillId="0" borderId="2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</cellXfs>
  <cellStyles count="13">
    <cellStyle name="_ET_STYLE_NoName_00_" xfId="5" xr:uid="{00000000-0005-0000-0000-000013000000}"/>
    <cellStyle name="_办公区智能家居报价(1)弱点1" xfId="2" xr:uid="{00000000-0005-0000-0000-000006000000}"/>
    <cellStyle name="0,0_x000d__x000a_NA_x000d__x000a_" xfId="7" xr:uid="{00000000-0005-0000-0000-000018000000}"/>
    <cellStyle name="description" xfId="1" xr:uid="{00000000-0005-0000-0000-000002000000}"/>
    <cellStyle name="NO" xfId="6" xr:uid="{00000000-0005-0000-0000-000017000000}"/>
    <cellStyle name="Normal_Sheet1" xfId="8" xr:uid="{00000000-0005-0000-0000-000036000000}"/>
    <cellStyle name="Title" xfId="10" xr:uid="{00000000-0005-0000-0000-000038000000}"/>
    <cellStyle name="百分比" xfId="4" builtinId="5"/>
    <cellStyle name="常规" xfId="0" builtinId="0"/>
    <cellStyle name="常规 2" xfId="9" xr:uid="{00000000-0005-0000-0000-000037000000}"/>
    <cellStyle name="千位分隔" xfId="3" builtinId="3"/>
    <cellStyle name="千位分隔 3" xfId="11" xr:uid="{00000000-0005-0000-0000-000039000000}"/>
    <cellStyle name="样式 1" xfId="12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1"/>
  <sheetViews>
    <sheetView tabSelected="1" zoomScale="55" zoomScaleNormal="55" zoomScaleSheetLayoutView="75" workbookViewId="0">
      <selection activeCell="G21" sqref="G21"/>
    </sheetView>
  </sheetViews>
  <sheetFormatPr baseColWidth="10" defaultColWidth="9" defaultRowHeight="24.75" customHeight="1"/>
  <cols>
    <col min="1" max="1" width="7.83203125" style="11" customWidth="1"/>
    <col min="2" max="2" width="37.6640625" style="12" customWidth="1"/>
    <col min="3" max="3" width="15" style="13" customWidth="1"/>
    <col min="4" max="5" width="21.1640625" style="14" customWidth="1"/>
    <col min="6" max="6" width="30.6640625" style="14" customWidth="1"/>
    <col min="7" max="7" width="59.1640625" style="14" customWidth="1"/>
    <col min="8" max="8" width="27.6640625" style="15" hidden="1" customWidth="1"/>
    <col min="9" max="9" width="23.6640625" style="16" hidden="1" customWidth="1"/>
    <col min="10" max="10" width="14.1640625" style="17" hidden="1" customWidth="1"/>
    <col min="11" max="11" width="18" style="18" hidden="1" customWidth="1"/>
    <col min="12" max="12" width="13.33203125" style="17" hidden="1" customWidth="1"/>
    <col min="13" max="13" width="19.5" style="18" hidden="1" customWidth="1"/>
    <col min="14" max="14" width="46.1640625" style="19" customWidth="1"/>
    <col min="15" max="15" width="10.5" customWidth="1"/>
    <col min="16" max="19" width="9" hidden="1" customWidth="1"/>
  </cols>
  <sheetData>
    <row r="1" spans="1:19" ht="24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7"/>
      <c r="K1" s="106"/>
      <c r="L1" s="107"/>
      <c r="M1" s="106"/>
      <c r="N1" s="106"/>
    </row>
    <row r="2" spans="1:19" s="1" customFormat="1" ht="24.75" customHeight="1">
      <c r="A2" s="123" t="s">
        <v>92</v>
      </c>
      <c r="B2" s="108"/>
      <c r="C2" s="108"/>
      <c r="D2" s="108"/>
      <c r="E2" s="108"/>
      <c r="F2" s="108"/>
      <c r="G2" s="108"/>
      <c r="H2" s="108"/>
      <c r="I2" s="108"/>
      <c r="J2" s="109"/>
      <c r="K2" s="108"/>
      <c r="L2" s="109"/>
      <c r="M2" s="108"/>
      <c r="N2" s="108"/>
    </row>
    <row r="3" spans="1:19" s="2" customFormat="1" ht="24.75" customHeight="1">
      <c r="A3" s="113" t="s">
        <v>1</v>
      </c>
      <c r="B3" s="113" t="s">
        <v>2</v>
      </c>
      <c r="C3" s="113" t="s">
        <v>3</v>
      </c>
      <c r="D3" s="121" t="s">
        <v>4</v>
      </c>
      <c r="E3" s="20"/>
      <c r="F3" s="20"/>
      <c r="G3" s="121" t="s">
        <v>5</v>
      </c>
      <c r="H3" s="121" t="s">
        <v>6</v>
      </c>
      <c r="I3" s="121" t="s">
        <v>7</v>
      </c>
      <c r="J3" s="110" t="s">
        <v>8</v>
      </c>
      <c r="K3" s="111"/>
      <c r="L3" s="110"/>
      <c r="M3" s="111"/>
      <c r="N3" s="122" t="s">
        <v>9</v>
      </c>
      <c r="O3" s="56"/>
      <c r="P3" s="56"/>
      <c r="Q3" s="56"/>
      <c r="R3" s="56"/>
      <c r="S3" s="56"/>
    </row>
    <row r="4" spans="1:19" s="2" customFormat="1" ht="24.75" customHeight="1">
      <c r="A4" s="113"/>
      <c r="B4" s="113"/>
      <c r="C4" s="113"/>
      <c r="D4" s="121"/>
      <c r="E4" s="20" t="s">
        <v>10</v>
      </c>
      <c r="F4" s="20" t="s">
        <v>11</v>
      </c>
      <c r="G4" s="121"/>
      <c r="H4" s="121"/>
      <c r="I4" s="121"/>
      <c r="J4" s="112" t="s">
        <v>12</v>
      </c>
      <c r="K4" s="113"/>
      <c r="L4" s="112" t="s">
        <v>13</v>
      </c>
      <c r="M4" s="113"/>
      <c r="N4" s="122"/>
    </row>
    <row r="5" spans="1:19" s="2" customFormat="1" ht="24.75" customHeight="1">
      <c r="A5" s="113"/>
      <c r="B5" s="113"/>
      <c r="C5" s="113"/>
      <c r="D5" s="121"/>
      <c r="E5" s="20"/>
      <c r="F5" s="20"/>
      <c r="G5" s="121"/>
      <c r="H5" s="121"/>
      <c r="I5" s="121"/>
      <c r="J5" s="57" t="s">
        <v>14</v>
      </c>
      <c r="K5" s="58" t="s">
        <v>7</v>
      </c>
      <c r="L5" s="57" t="s">
        <v>14</v>
      </c>
      <c r="M5" s="58" t="s">
        <v>7</v>
      </c>
      <c r="N5" s="122"/>
    </row>
    <row r="6" spans="1:19" s="3" customFormat="1" ht="24.75" customHeight="1">
      <c r="A6" s="21" t="s">
        <v>15</v>
      </c>
      <c r="B6" s="22" t="s">
        <v>16</v>
      </c>
      <c r="C6" s="23"/>
      <c r="D6" s="24"/>
      <c r="E6" s="24"/>
      <c r="F6" s="24"/>
      <c r="G6" s="24"/>
      <c r="H6" s="25"/>
      <c r="I6" s="59"/>
      <c r="J6" s="60"/>
      <c r="K6" s="59"/>
      <c r="L6" s="61"/>
      <c r="M6" s="59"/>
      <c r="N6" s="62"/>
    </row>
    <row r="7" spans="1:19" ht="24.75" customHeight="1">
      <c r="A7" s="26"/>
      <c r="B7" s="27" t="s">
        <v>17</v>
      </c>
      <c r="C7" s="27" t="s">
        <v>18</v>
      </c>
      <c r="D7" s="28">
        <f>(1.36+1.63+8.44)*2.9</f>
        <v>33.146999999999998</v>
      </c>
      <c r="E7" s="28"/>
      <c r="F7" s="28">
        <f>D7*E7</f>
        <v>0</v>
      </c>
      <c r="G7" s="28"/>
      <c r="H7" s="29">
        <f>J7+L7</f>
        <v>0</v>
      </c>
      <c r="I7" s="63">
        <f>D7*H7</f>
        <v>0</v>
      </c>
      <c r="J7" s="64"/>
      <c r="K7" s="65">
        <f>D7*J7</f>
        <v>0</v>
      </c>
      <c r="L7" s="64"/>
      <c r="M7" s="65">
        <f>D7*L7</f>
        <v>0</v>
      </c>
      <c r="N7" s="66"/>
    </row>
    <row r="8" spans="1:19" ht="24.75" customHeight="1">
      <c r="A8" s="26"/>
      <c r="B8" s="27" t="s">
        <v>19</v>
      </c>
      <c r="C8" s="27" t="s">
        <v>18</v>
      </c>
      <c r="D8" s="28">
        <v>165.24</v>
      </c>
      <c r="E8" s="28"/>
      <c r="F8" s="28">
        <f>D8*E8</f>
        <v>0</v>
      </c>
      <c r="G8" s="28"/>
      <c r="H8" s="29"/>
      <c r="I8" s="63"/>
      <c r="J8" s="64"/>
      <c r="K8" s="65"/>
      <c r="L8" s="64"/>
      <c r="M8" s="65"/>
      <c r="N8" s="66"/>
    </row>
    <row r="9" spans="1:19" s="4" customFormat="1" ht="24.75" customHeight="1">
      <c r="A9" s="30"/>
      <c r="B9" s="31" t="s">
        <v>20</v>
      </c>
      <c r="C9" s="31"/>
      <c r="D9" s="32"/>
      <c r="E9" s="32"/>
      <c r="F9" s="33">
        <f>SUM(F7:F8)</f>
        <v>0</v>
      </c>
      <c r="G9" s="32"/>
      <c r="H9" s="34"/>
      <c r="I9" s="67">
        <f>SUM(I7:I7)</f>
        <v>0</v>
      </c>
      <c r="J9" s="68"/>
      <c r="K9" s="67"/>
      <c r="L9" s="69"/>
      <c r="M9" s="67"/>
      <c r="N9" s="70"/>
    </row>
    <row r="10" spans="1:19" s="3" customFormat="1" ht="24.75" customHeight="1">
      <c r="A10" s="21" t="s">
        <v>21</v>
      </c>
      <c r="B10" s="22" t="s">
        <v>22</v>
      </c>
      <c r="C10" s="23"/>
      <c r="D10" s="24"/>
      <c r="E10" s="24"/>
      <c r="F10" s="24"/>
      <c r="G10" s="24"/>
      <c r="H10" s="25"/>
      <c r="I10" s="59"/>
      <c r="J10" s="60"/>
      <c r="K10" s="59"/>
      <c r="L10" s="61"/>
      <c r="M10" s="59"/>
      <c r="N10" s="62"/>
    </row>
    <row r="11" spans="1:19" s="5" customFormat="1" ht="24.75" customHeight="1">
      <c r="A11" s="35" t="s">
        <v>23</v>
      </c>
      <c r="B11" s="114" t="s">
        <v>24</v>
      </c>
      <c r="C11" s="115"/>
      <c r="D11" s="115"/>
      <c r="E11" s="115"/>
      <c r="F11" s="115"/>
      <c r="G11" s="115"/>
      <c r="H11" s="115"/>
      <c r="I11" s="115"/>
      <c r="J11" s="116"/>
      <c r="K11" s="115"/>
      <c r="L11" s="116"/>
      <c r="M11" s="115"/>
      <c r="N11" s="115"/>
    </row>
    <row r="12" spans="1:19" s="6" customFormat="1" ht="24.75" customHeight="1">
      <c r="A12" s="36"/>
      <c r="B12" s="37" t="s">
        <v>25</v>
      </c>
      <c r="C12" s="38"/>
      <c r="D12" s="39"/>
      <c r="E12" s="39"/>
      <c r="F12" s="39"/>
      <c r="G12" s="39"/>
      <c r="H12" s="40"/>
      <c r="I12" s="71"/>
      <c r="J12" s="72"/>
      <c r="K12" s="71"/>
      <c r="L12" s="72"/>
      <c r="M12" s="71"/>
      <c r="N12" s="73"/>
    </row>
    <row r="13" spans="1:19" ht="24.75" customHeight="1">
      <c r="A13" s="26">
        <v>1</v>
      </c>
      <c r="B13" s="41" t="s">
        <v>26</v>
      </c>
      <c r="C13" s="27" t="s">
        <v>18</v>
      </c>
      <c r="D13" s="42">
        <v>13.8</v>
      </c>
      <c r="E13" s="42"/>
      <c r="F13" s="28">
        <f t="shared" ref="F13:F15" si="0">D13*E13</f>
        <v>0</v>
      </c>
      <c r="G13" s="28"/>
      <c r="H13" s="43">
        <f>J13+L13</f>
        <v>0</v>
      </c>
      <c r="I13" s="74">
        <f>D13*H13</f>
        <v>0</v>
      </c>
      <c r="J13" s="75"/>
      <c r="K13" s="53"/>
      <c r="L13" s="75"/>
      <c r="M13" s="74"/>
      <c r="N13" s="76"/>
    </row>
    <row r="14" spans="1:19" ht="39.75" customHeight="1">
      <c r="A14" s="26">
        <v>2</v>
      </c>
      <c r="B14" s="41" t="s">
        <v>27</v>
      </c>
      <c r="C14" s="27" t="s">
        <v>18</v>
      </c>
      <c r="D14" s="42">
        <v>19.02</v>
      </c>
      <c r="E14" s="42"/>
      <c r="F14" s="28">
        <f t="shared" si="0"/>
        <v>0</v>
      </c>
      <c r="G14" s="44"/>
      <c r="H14" s="43">
        <f>J14+L14</f>
        <v>0</v>
      </c>
      <c r="I14" s="74">
        <f>D14*H14</f>
        <v>0</v>
      </c>
      <c r="J14" s="77"/>
      <c r="K14" s="53"/>
      <c r="L14" s="77"/>
      <c r="M14" s="53"/>
      <c r="N14" s="76"/>
    </row>
    <row r="15" spans="1:19" ht="24.75" customHeight="1">
      <c r="A15" s="26">
        <v>3</v>
      </c>
      <c r="B15" s="41" t="s">
        <v>28</v>
      </c>
      <c r="C15" s="27" t="s">
        <v>29</v>
      </c>
      <c r="D15" s="42">
        <v>4</v>
      </c>
      <c r="E15" s="42"/>
      <c r="F15" s="28">
        <f t="shared" si="0"/>
        <v>0</v>
      </c>
      <c r="G15" s="42"/>
      <c r="H15" s="43">
        <f>J15+L15</f>
        <v>0</v>
      </c>
      <c r="I15" s="74">
        <f>D15*H15</f>
        <v>0</v>
      </c>
      <c r="J15" s="77"/>
      <c r="K15" s="53"/>
      <c r="L15" s="77"/>
      <c r="M15" s="53"/>
      <c r="N15" s="76"/>
    </row>
    <row r="16" spans="1:19" ht="24.75" customHeight="1">
      <c r="A16" s="26">
        <v>4</v>
      </c>
      <c r="B16" s="41" t="s">
        <v>30</v>
      </c>
      <c r="C16" s="27" t="s">
        <v>31</v>
      </c>
      <c r="D16" s="42">
        <v>5</v>
      </c>
      <c r="E16" s="42"/>
      <c r="F16" s="28">
        <f>D16*E16</f>
        <v>0</v>
      </c>
      <c r="G16" s="42"/>
      <c r="H16" s="43"/>
      <c r="I16" s="74"/>
      <c r="J16" s="77"/>
      <c r="K16" s="53"/>
      <c r="L16" s="77"/>
      <c r="M16" s="53"/>
      <c r="N16" s="76"/>
    </row>
    <row r="17" spans="1:14" s="7" customFormat="1" ht="24.75" customHeight="1">
      <c r="A17" s="26"/>
      <c r="B17" s="27" t="s">
        <v>32</v>
      </c>
      <c r="C17" s="27"/>
      <c r="D17" s="42"/>
      <c r="E17" s="42"/>
      <c r="F17" s="42">
        <f>SUM(F13:F16)</f>
        <v>0</v>
      </c>
      <c r="G17" s="42"/>
      <c r="H17" s="43"/>
      <c r="I17" s="78">
        <f>SUM(I13:I14)</f>
        <v>0</v>
      </c>
      <c r="J17" s="75"/>
      <c r="K17" s="53">
        <f>D17*J17</f>
        <v>0</v>
      </c>
      <c r="L17" s="75"/>
      <c r="M17" s="74"/>
      <c r="N17" s="76"/>
    </row>
    <row r="18" spans="1:14" s="8" customFormat="1" ht="24.75" customHeight="1">
      <c r="A18" s="45"/>
      <c r="B18" s="37" t="s">
        <v>33</v>
      </c>
      <c r="C18" s="46"/>
      <c r="D18" s="28"/>
      <c r="E18" s="28"/>
      <c r="F18" s="28"/>
      <c r="G18" s="28"/>
      <c r="H18" s="29"/>
      <c r="I18" s="63"/>
      <c r="J18" s="79"/>
      <c r="K18" s="65">
        <f t="shared" ref="K18:K22" si="1">D18*J18</f>
        <v>0</v>
      </c>
      <c r="L18" s="79"/>
      <c r="M18" s="63"/>
      <c r="N18" s="80"/>
    </row>
    <row r="19" spans="1:14" ht="24.75" customHeight="1">
      <c r="A19" s="26">
        <v>1</v>
      </c>
      <c r="B19" s="47" t="s">
        <v>34</v>
      </c>
      <c r="C19" s="27" t="s">
        <v>18</v>
      </c>
      <c r="D19" s="42">
        <f>3.6*2.7</f>
        <v>9.7200000000000006</v>
      </c>
      <c r="E19" s="42"/>
      <c r="F19" s="28">
        <f>D19*E19</f>
        <v>0</v>
      </c>
      <c r="G19" s="42"/>
      <c r="H19" s="43">
        <f>J19+L19</f>
        <v>0</v>
      </c>
      <c r="I19" s="74">
        <f>D19*H19</f>
        <v>0</v>
      </c>
      <c r="J19" s="77"/>
      <c r="K19" s="53">
        <f t="shared" si="1"/>
        <v>0</v>
      </c>
      <c r="L19" s="77"/>
      <c r="M19" s="53">
        <f>D19*L19</f>
        <v>0</v>
      </c>
      <c r="N19" s="76"/>
    </row>
    <row r="20" spans="1:14" ht="24.75" customHeight="1">
      <c r="A20" s="26">
        <v>2</v>
      </c>
      <c r="B20" s="41" t="s">
        <v>35</v>
      </c>
      <c r="C20" s="46" t="s">
        <v>36</v>
      </c>
      <c r="D20" s="28">
        <f>5.2*2.9</f>
        <v>15.08</v>
      </c>
      <c r="E20" s="28"/>
      <c r="F20" s="28">
        <f>D20*E20</f>
        <v>0</v>
      </c>
      <c r="G20" s="28"/>
      <c r="H20" s="29">
        <f>J20+L20</f>
        <v>0</v>
      </c>
      <c r="I20" s="63">
        <f>D20*H20</f>
        <v>0</v>
      </c>
      <c r="J20" s="64"/>
      <c r="K20" s="65">
        <f t="shared" si="1"/>
        <v>0</v>
      </c>
      <c r="L20" s="64"/>
      <c r="M20" s="65">
        <f>D20*L20</f>
        <v>0</v>
      </c>
      <c r="N20" s="76"/>
    </row>
    <row r="21" spans="1:14" s="8" customFormat="1" ht="24.75" customHeight="1">
      <c r="A21" s="45">
        <v>3</v>
      </c>
      <c r="B21" s="47" t="s">
        <v>37</v>
      </c>
      <c r="C21" s="27" t="s">
        <v>18</v>
      </c>
      <c r="D21" s="28"/>
      <c r="E21" s="28"/>
      <c r="F21" s="28">
        <f t="shared" ref="F21:F22" si="2">D21*E21</f>
        <v>0</v>
      </c>
      <c r="G21" s="28"/>
      <c r="H21" s="29"/>
      <c r="I21" s="63"/>
      <c r="J21" s="79"/>
      <c r="K21" s="65"/>
      <c r="L21" s="79"/>
      <c r="M21" s="63"/>
      <c r="N21" s="76"/>
    </row>
    <row r="22" spans="1:14" ht="46" customHeight="1">
      <c r="A22" s="26">
        <v>4</v>
      </c>
      <c r="B22" s="48" t="s">
        <v>38</v>
      </c>
      <c r="C22" s="49" t="s">
        <v>18</v>
      </c>
      <c r="D22" s="28">
        <f>(5.2+0.24+0.3+6.69)*2.9</f>
        <v>36.046999999999997</v>
      </c>
      <c r="E22" s="42"/>
      <c r="F22" s="28">
        <f t="shared" si="2"/>
        <v>0</v>
      </c>
      <c r="G22" s="42"/>
      <c r="H22" s="50">
        <f>J22+L22</f>
        <v>0</v>
      </c>
      <c r="I22" s="81">
        <f>D22*H22</f>
        <v>0</v>
      </c>
      <c r="J22" s="82">
        <v>0</v>
      </c>
      <c r="K22" s="83">
        <f t="shared" si="1"/>
        <v>0</v>
      </c>
      <c r="L22" s="82">
        <v>0</v>
      </c>
      <c r="M22" s="83">
        <f>D22*L22</f>
        <v>0</v>
      </c>
      <c r="N22" s="76"/>
    </row>
    <row r="23" spans="1:14" ht="24.75" customHeight="1">
      <c r="A23" s="51">
        <v>5</v>
      </c>
      <c r="B23" s="27" t="s">
        <v>39</v>
      </c>
      <c r="C23" s="49" t="s">
        <v>40</v>
      </c>
      <c r="D23" s="52">
        <v>1</v>
      </c>
      <c r="E23" s="52"/>
      <c r="F23" s="53">
        <f>D23*E23</f>
        <v>0</v>
      </c>
      <c r="G23" s="52"/>
      <c r="H23" s="43"/>
      <c r="I23" s="78"/>
      <c r="J23" s="75"/>
      <c r="K23" s="74"/>
      <c r="L23" s="75"/>
      <c r="M23" s="74"/>
      <c r="N23" s="84"/>
    </row>
    <row r="24" spans="1:14" ht="24.75" customHeight="1">
      <c r="A24" s="51"/>
      <c r="B24" s="27" t="s">
        <v>32</v>
      </c>
      <c r="C24" s="27"/>
      <c r="D24" s="52"/>
      <c r="E24" s="52"/>
      <c r="F24" s="53">
        <f>SUM(F19:F23)</f>
        <v>0</v>
      </c>
      <c r="G24" s="52"/>
      <c r="H24" s="43"/>
      <c r="I24" s="78">
        <f>SUM(I19:I22)</f>
        <v>0</v>
      </c>
      <c r="J24" s="75"/>
      <c r="K24" s="74"/>
      <c r="L24" s="75"/>
      <c r="M24" s="74"/>
      <c r="N24" s="84"/>
    </row>
    <row r="25" spans="1:14" ht="24.75" customHeight="1">
      <c r="A25" s="51"/>
      <c r="B25" s="37" t="s">
        <v>41</v>
      </c>
      <c r="C25" s="27"/>
      <c r="D25" s="52"/>
      <c r="E25" s="52"/>
      <c r="F25" s="53"/>
      <c r="G25" s="52"/>
      <c r="H25" s="43"/>
      <c r="I25" s="78"/>
      <c r="J25" s="75"/>
      <c r="K25" s="74"/>
      <c r="L25" s="75"/>
      <c r="M25" s="74"/>
      <c r="N25" s="84"/>
    </row>
    <row r="26" spans="1:14" ht="24.75" customHeight="1">
      <c r="A26" s="51">
        <v>1</v>
      </c>
      <c r="B26" s="27" t="s">
        <v>42</v>
      </c>
      <c r="C26" s="49" t="s">
        <v>18</v>
      </c>
      <c r="D26" s="52">
        <f>D14</f>
        <v>19.02</v>
      </c>
      <c r="E26" s="52"/>
      <c r="F26" s="53">
        <f>D26*E26</f>
        <v>0</v>
      </c>
      <c r="G26" s="52"/>
      <c r="H26" s="43"/>
      <c r="I26" s="78"/>
      <c r="J26" s="75"/>
      <c r="K26" s="74"/>
      <c r="L26" s="75"/>
      <c r="M26" s="74"/>
      <c r="N26" s="84"/>
    </row>
    <row r="27" spans="1:14" ht="24.75" customHeight="1">
      <c r="A27" s="51">
        <v>2</v>
      </c>
      <c r="B27" s="27" t="s">
        <v>43</v>
      </c>
      <c r="C27" s="49" t="s">
        <v>18</v>
      </c>
      <c r="D27" s="52">
        <f>D26</f>
        <v>19.02</v>
      </c>
      <c r="E27" s="52"/>
      <c r="F27" s="53">
        <f>D27*E27</f>
        <v>0</v>
      </c>
      <c r="G27" s="52"/>
      <c r="H27" s="43"/>
      <c r="I27" s="78"/>
      <c r="J27" s="75"/>
      <c r="K27" s="74"/>
      <c r="L27" s="75"/>
      <c r="M27" s="74"/>
      <c r="N27" s="84"/>
    </row>
    <row r="28" spans="1:14" ht="24.75" customHeight="1">
      <c r="A28" s="51"/>
      <c r="B28" s="27" t="s">
        <v>32</v>
      </c>
      <c r="C28" s="27"/>
      <c r="D28" s="52"/>
      <c r="E28" s="52"/>
      <c r="F28" s="53">
        <f>SUM(F26:F27)</f>
        <v>0</v>
      </c>
      <c r="G28" s="52"/>
      <c r="H28" s="43"/>
      <c r="I28" s="78"/>
      <c r="J28" s="75"/>
      <c r="K28" s="74"/>
      <c r="L28" s="75"/>
      <c r="M28" s="74"/>
      <c r="N28" s="84"/>
    </row>
    <row r="29" spans="1:14" ht="24.75" customHeight="1">
      <c r="A29" s="26"/>
      <c r="B29" s="27" t="s">
        <v>20</v>
      </c>
      <c r="C29" s="27"/>
      <c r="D29" s="42"/>
      <c r="E29" s="42"/>
      <c r="F29" s="42">
        <f>F24+F17+F28</f>
        <v>0</v>
      </c>
      <c r="G29" s="42"/>
      <c r="H29" s="43"/>
      <c r="I29" s="78" t="e">
        <f>#REF!+I24+I17</f>
        <v>#REF!</v>
      </c>
      <c r="J29" s="75"/>
      <c r="K29" s="74"/>
      <c r="L29" s="75"/>
      <c r="M29" s="74"/>
      <c r="N29" s="76"/>
    </row>
    <row r="30" spans="1:14" s="5" customFormat="1" ht="24.75" customHeight="1">
      <c r="A30" s="35" t="s">
        <v>44</v>
      </c>
      <c r="B30" s="114" t="s">
        <v>45</v>
      </c>
      <c r="C30" s="115"/>
      <c r="D30" s="115"/>
      <c r="E30" s="115"/>
      <c r="F30" s="115"/>
      <c r="G30" s="115"/>
      <c r="H30" s="115"/>
      <c r="I30" s="115"/>
      <c r="J30" s="116"/>
      <c r="K30" s="115"/>
      <c r="L30" s="116"/>
      <c r="M30" s="115"/>
      <c r="N30" s="115"/>
    </row>
    <row r="31" spans="1:14" s="6" customFormat="1" ht="24.75" customHeight="1">
      <c r="A31" s="36"/>
      <c r="B31" s="37" t="s">
        <v>25</v>
      </c>
      <c r="C31" s="38"/>
      <c r="D31" s="39"/>
      <c r="E31" s="39"/>
      <c r="F31" s="39"/>
      <c r="G31" s="39"/>
      <c r="H31" s="40"/>
      <c r="I31" s="71"/>
      <c r="J31" s="72"/>
      <c r="K31" s="71"/>
      <c r="L31" s="72"/>
      <c r="M31" s="71"/>
      <c r="N31" s="73"/>
    </row>
    <row r="32" spans="1:14" ht="24.75" customHeight="1">
      <c r="A32" s="26">
        <v>1</v>
      </c>
      <c r="B32" s="41" t="s">
        <v>30</v>
      </c>
      <c r="C32" s="27" t="s">
        <v>29</v>
      </c>
      <c r="D32" s="42">
        <v>1</v>
      </c>
      <c r="E32" s="42"/>
      <c r="F32" s="28">
        <f t="shared" ref="F32" si="3">D32*E32</f>
        <v>0</v>
      </c>
      <c r="G32" s="42"/>
      <c r="H32" s="43">
        <f>J32+L32</f>
        <v>0</v>
      </c>
      <c r="I32" s="74">
        <f>D32*H32</f>
        <v>0</v>
      </c>
      <c r="J32" s="77"/>
      <c r="K32" s="53"/>
      <c r="L32" s="77"/>
      <c r="M32" s="53"/>
      <c r="N32" s="76"/>
    </row>
    <row r="33" spans="1:14" ht="21">
      <c r="A33" s="26">
        <v>2</v>
      </c>
      <c r="B33" s="41" t="s">
        <v>46</v>
      </c>
      <c r="C33" s="49" t="s">
        <v>18</v>
      </c>
      <c r="D33" s="42">
        <v>7.1</v>
      </c>
      <c r="E33" s="42"/>
      <c r="F33" s="28">
        <f>D33*E33</f>
        <v>0</v>
      </c>
      <c r="G33" s="42"/>
      <c r="H33" s="43"/>
      <c r="I33" s="74"/>
      <c r="J33" s="77"/>
      <c r="K33" s="53"/>
      <c r="L33" s="77"/>
      <c r="M33" s="53"/>
      <c r="N33" s="76"/>
    </row>
    <row r="34" spans="1:14" s="7" customFormat="1" ht="24.75" customHeight="1">
      <c r="A34" s="26"/>
      <c r="B34" s="27" t="s">
        <v>32</v>
      </c>
      <c r="C34" s="27"/>
      <c r="D34" s="42"/>
      <c r="E34" s="42"/>
      <c r="F34" s="42">
        <f>SUM(F32:F33)</f>
        <v>0</v>
      </c>
      <c r="G34" s="42"/>
      <c r="H34" s="43"/>
      <c r="I34" s="78">
        <f>SUM(I32:I32)</f>
        <v>0</v>
      </c>
      <c r="J34" s="75"/>
      <c r="K34" s="53">
        <f>D34*J34</f>
        <v>0</v>
      </c>
      <c r="L34" s="75"/>
      <c r="M34" s="74"/>
      <c r="N34" s="76"/>
    </row>
    <row r="35" spans="1:14" s="8" customFormat="1" ht="24.75" customHeight="1">
      <c r="A35" s="45"/>
      <c r="B35" s="37" t="s">
        <v>33</v>
      </c>
      <c r="C35" s="46"/>
      <c r="D35" s="28"/>
      <c r="E35" s="28"/>
      <c r="F35" s="28"/>
      <c r="G35" s="28"/>
      <c r="H35" s="29"/>
      <c r="I35" s="63"/>
      <c r="J35" s="79"/>
      <c r="K35" s="65">
        <f>D35*J35</f>
        <v>0</v>
      </c>
      <c r="L35" s="79"/>
      <c r="M35" s="63"/>
      <c r="N35" s="80"/>
    </row>
    <row r="36" spans="1:14" s="8" customFormat="1" ht="24.75" customHeight="1">
      <c r="A36" s="45">
        <v>1</v>
      </c>
      <c r="B36" s="41" t="s">
        <v>47</v>
      </c>
      <c r="C36" s="46" t="s">
        <v>40</v>
      </c>
      <c r="D36" s="28">
        <v>1</v>
      </c>
      <c r="E36" s="28"/>
      <c r="F36" s="28">
        <f>D36*E36</f>
        <v>0</v>
      </c>
      <c r="G36" s="42"/>
      <c r="H36" s="29"/>
      <c r="I36" s="63"/>
      <c r="J36" s="79"/>
      <c r="K36" s="65"/>
      <c r="L36" s="79"/>
      <c r="M36" s="63"/>
      <c r="N36" s="76"/>
    </row>
    <row r="37" spans="1:14" ht="53" customHeight="1">
      <c r="A37" s="26">
        <v>2</v>
      </c>
      <c r="B37" s="54" t="s">
        <v>38</v>
      </c>
      <c r="C37" s="49" t="s">
        <v>18</v>
      </c>
      <c r="D37" s="42">
        <f>7.66*2.9</f>
        <v>22.213999999999999</v>
      </c>
      <c r="E37" s="42"/>
      <c r="F37" s="28">
        <f>D37*E37</f>
        <v>0</v>
      </c>
      <c r="G37" s="42"/>
      <c r="H37" s="50"/>
      <c r="I37" s="81"/>
      <c r="J37" s="82"/>
      <c r="K37" s="83"/>
      <c r="L37" s="82"/>
      <c r="M37" s="83"/>
      <c r="N37" s="76"/>
    </row>
    <row r="38" spans="1:14" ht="24.75" customHeight="1">
      <c r="A38" s="51"/>
      <c r="B38" s="27" t="s">
        <v>32</v>
      </c>
      <c r="C38" s="27"/>
      <c r="D38" s="52"/>
      <c r="E38" s="52"/>
      <c r="F38" s="52">
        <f>SUM(F36:F37)</f>
        <v>0</v>
      </c>
      <c r="G38" s="52"/>
      <c r="H38" s="43"/>
      <c r="I38" s="78">
        <f>SUM(I37:I37)</f>
        <v>0</v>
      </c>
      <c r="J38" s="75"/>
      <c r="K38" s="74"/>
      <c r="L38" s="75"/>
      <c r="M38" s="74"/>
      <c r="N38" s="84"/>
    </row>
    <row r="39" spans="1:14" ht="24.75" customHeight="1">
      <c r="A39" s="26"/>
      <c r="B39" s="27" t="s">
        <v>20</v>
      </c>
      <c r="C39" s="27"/>
      <c r="D39" s="42"/>
      <c r="E39" s="42"/>
      <c r="F39" s="42">
        <f>F38+F34</f>
        <v>0</v>
      </c>
      <c r="G39" s="42"/>
      <c r="H39" s="43"/>
      <c r="I39" s="78" t="e">
        <f>#REF!+I38+#REF!</f>
        <v>#REF!</v>
      </c>
      <c r="J39" s="75"/>
      <c r="K39" s="74"/>
      <c r="L39" s="75"/>
      <c r="M39" s="74"/>
      <c r="N39" s="76"/>
    </row>
    <row r="40" spans="1:14" s="5" customFormat="1" ht="24.75" customHeight="1">
      <c r="A40" s="35" t="s">
        <v>48</v>
      </c>
      <c r="B40" s="114" t="s">
        <v>49</v>
      </c>
      <c r="C40" s="115"/>
      <c r="D40" s="115"/>
      <c r="E40" s="115"/>
      <c r="F40" s="115"/>
      <c r="G40" s="115"/>
      <c r="H40" s="115"/>
      <c r="I40" s="115"/>
      <c r="J40" s="116"/>
      <c r="K40" s="115"/>
      <c r="L40" s="116"/>
      <c r="M40" s="115"/>
      <c r="N40" s="115"/>
    </row>
    <row r="41" spans="1:14" s="6" customFormat="1" ht="24.75" customHeight="1">
      <c r="A41" s="36"/>
      <c r="B41" s="37" t="s">
        <v>25</v>
      </c>
      <c r="C41" s="38"/>
      <c r="D41" s="39"/>
      <c r="E41" s="39"/>
      <c r="F41" s="39"/>
      <c r="G41" s="39"/>
      <c r="H41" s="40"/>
      <c r="I41" s="71"/>
      <c r="J41" s="72"/>
      <c r="K41" s="71"/>
      <c r="L41" s="72"/>
      <c r="M41" s="71"/>
      <c r="N41" s="73"/>
    </row>
    <row r="42" spans="1:14" ht="24.75" customHeight="1">
      <c r="A42" s="26">
        <v>1</v>
      </c>
      <c r="B42" s="41" t="s">
        <v>30</v>
      </c>
      <c r="C42" s="27" t="s">
        <v>29</v>
      </c>
      <c r="D42" s="42">
        <v>8</v>
      </c>
      <c r="E42" s="42"/>
      <c r="F42" s="28">
        <f>D42*E42</f>
        <v>0</v>
      </c>
      <c r="G42" s="42"/>
      <c r="H42" s="43"/>
      <c r="I42" s="74"/>
      <c r="J42" s="77"/>
      <c r="K42" s="53"/>
      <c r="L42" s="77"/>
      <c r="M42" s="53"/>
      <c r="N42" s="76"/>
    </row>
    <row r="43" spans="1:14" ht="21">
      <c r="A43" s="26">
        <v>2</v>
      </c>
      <c r="B43" s="41" t="s">
        <v>46</v>
      </c>
      <c r="C43" s="49" t="s">
        <v>18</v>
      </c>
      <c r="D43" s="42">
        <v>40.5</v>
      </c>
      <c r="E43" s="42"/>
      <c r="F43" s="28">
        <f>D43*E43</f>
        <v>0</v>
      </c>
      <c r="G43" s="42"/>
      <c r="H43" s="43"/>
      <c r="I43" s="74"/>
      <c r="J43" s="77"/>
      <c r="K43" s="53"/>
      <c r="L43" s="77"/>
      <c r="M43" s="53"/>
      <c r="N43" s="76"/>
    </row>
    <row r="44" spans="1:14" s="7" customFormat="1" ht="24.75" customHeight="1">
      <c r="A44" s="26"/>
      <c r="B44" s="27" t="s">
        <v>32</v>
      </c>
      <c r="C44" s="27"/>
      <c r="D44" s="42"/>
      <c r="E44" s="42"/>
      <c r="F44" s="42">
        <f>SUM(F42:F43)</f>
        <v>0</v>
      </c>
      <c r="G44" s="42"/>
      <c r="H44" s="43"/>
      <c r="I44" s="78"/>
      <c r="J44" s="75"/>
      <c r="K44" s="53"/>
      <c r="L44" s="75"/>
      <c r="M44" s="74"/>
      <c r="N44" s="76"/>
    </row>
    <row r="45" spans="1:14" s="8" customFormat="1" ht="24.75" customHeight="1">
      <c r="A45" s="45"/>
      <c r="B45" s="37" t="s">
        <v>33</v>
      </c>
      <c r="C45" s="46"/>
      <c r="D45" s="28"/>
      <c r="E45" s="28"/>
      <c r="F45" s="28"/>
      <c r="G45" s="28"/>
      <c r="H45" s="29"/>
      <c r="I45" s="63"/>
      <c r="J45" s="79"/>
      <c r="K45" s="65"/>
      <c r="L45" s="79"/>
      <c r="M45" s="63"/>
      <c r="N45" s="80"/>
    </row>
    <row r="46" spans="1:14" s="8" customFormat="1" ht="24.75" customHeight="1">
      <c r="A46" s="45">
        <v>1</v>
      </c>
      <c r="B46" s="41" t="s">
        <v>47</v>
      </c>
      <c r="C46" s="49" t="s">
        <v>18</v>
      </c>
      <c r="D46" s="28">
        <v>1</v>
      </c>
      <c r="E46" s="28"/>
      <c r="F46" s="28">
        <f>D46*E46</f>
        <v>0</v>
      </c>
      <c r="G46" s="42"/>
      <c r="H46" s="29"/>
      <c r="I46" s="63"/>
      <c r="J46" s="79"/>
      <c r="K46" s="65"/>
      <c r="L46" s="79"/>
      <c r="M46" s="63"/>
      <c r="N46" s="76"/>
    </row>
    <row r="47" spans="1:14" s="8" customFormat="1" ht="24.75" customHeight="1">
      <c r="A47" s="45">
        <v>2</v>
      </c>
      <c r="B47" s="54" t="s">
        <v>50</v>
      </c>
      <c r="C47" s="49" t="s">
        <v>18</v>
      </c>
      <c r="D47" s="28">
        <f>(5.2+7.8+5.2)*2.9</f>
        <v>52.779999999999994</v>
      </c>
      <c r="E47" s="28"/>
      <c r="F47" s="28">
        <f>D47*E47</f>
        <v>0</v>
      </c>
      <c r="G47" s="28"/>
      <c r="H47" s="29"/>
      <c r="I47" s="63"/>
      <c r="J47" s="79"/>
      <c r="K47" s="65"/>
      <c r="L47" s="79"/>
      <c r="M47" s="63"/>
      <c r="N47" s="76"/>
    </row>
    <row r="48" spans="1:14" ht="38" customHeight="1">
      <c r="A48" s="26">
        <v>3</v>
      </c>
      <c r="B48" s="54" t="s">
        <v>38</v>
      </c>
      <c r="C48" s="49" t="s">
        <v>18</v>
      </c>
      <c r="D48" s="28">
        <f>D47</f>
        <v>52.779999999999994</v>
      </c>
      <c r="E48" s="42"/>
      <c r="F48" s="28">
        <f>D48*E48</f>
        <v>0</v>
      </c>
      <c r="G48" s="42"/>
      <c r="H48" s="50"/>
      <c r="I48" s="81"/>
      <c r="J48" s="82"/>
      <c r="K48" s="83"/>
      <c r="L48" s="82"/>
      <c r="M48" s="83"/>
      <c r="N48" s="76"/>
    </row>
    <row r="49" spans="1:14" ht="24.75" customHeight="1">
      <c r="A49" s="51"/>
      <c r="B49" s="27" t="s">
        <v>32</v>
      </c>
      <c r="C49" s="27"/>
      <c r="D49" s="52"/>
      <c r="E49" s="52"/>
      <c r="F49" s="52">
        <f>SUM(F46:F48)</f>
        <v>0</v>
      </c>
      <c r="G49" s="52"/>
      <c r="H49" s="43"/>
      <c r="I49" s="78"/>
      <c r="J49" s="75"/>
      <c r="K49" s="74"/>
      <c r="L49" s="75"/>
      <c r="M49" s="74"/>
      <c r="N49" s="84"/>
    </row>
    <row r="50" spans="1:14" ht="24.75" customHeight="1">
      <c r="A50" s="51"/>
      <c r="B50" s="55" t="s">
        <v>41</v>
      </c>
      <c r="C50" s="27"/>
      <c r="D50" s="52"/>
      <c r="E50" s="52"/>
      <c r="F50" s="52"/>
      <c r="G50" s="52"/>
      <c r="H50" s="43"/>
      <c r="I50" s="78"/>
      <c r="J50" s="75"/>
      <c r="K50" s="74"/>
      <c r="L50" s="75"/>
      <c r="M50" s="74"/>
      <c r="N50" s="84"/>
    </row>
    <row r="51" spans="1:14" ht="24.75" customHeight="1">
      <c r="A51" s="51">
        <v>1</v>
      </c>
      <c r="B51" s="27" t="s">
        <v>42</v>
      </c>
      <c r="C51" s="49" t="s">
        <v>18</v>
      </c>
      <c r="D51" s="52">
        <v>40.5</v>
      </c>
      <c r="E51" s="52"/>
      <c r="F51" s="52">
        <f>D51*E51</f>
        <v>0</v>
      </c>
      <c r="G51" s="52"/>
      <c r="H51" s="43"/>
      <c r="I51" s="78"/>
      <c r="J51" s="75"/>
      <c r="K51" s="74"/>
      <c r="L51" s="75"/>
      <c r="M51" s="74"/>
      <c r="N51" s="84"/>
    </row>
    <row r="52" spans="1:14" ht="24.75" customHeight="1">
      <c r="A52" s="51">
        <v>2</v>
      </c>
      <c r="B52" s="27" t="s">
        <v>43</v>
      </c>
      <c r="C52" s="49" t="s">
        <v>18</v>
      </c>
      <c r="D52" s="52">
        <v>40.5</v>
      </c>
      <c r="E52" s="52"/>
      <c r="F52" s="52">
        <f>D52*E52</f>
        <v>0</v>
      </c>
      <c r="G52" s="52"/>
      <c r="H52" s="43"/>
      <c r="I52" s="78"/>
      <c r="J52" s="75"/>
      <c r="K52" s="74"/>
      <c r="L52" s="75"/>
      <c r="M52" s="74"/>
      <c r="N52" s="84"/>
    </row>
    <row r="53" spans="1:14" ht="24.75" customHeight="1">
      <c r="A53" s="51"/>
      <c r="B53" s="27" t="s">
        <v>32</v>
      </c>
      <c r="C53" s="27"/>
      <c r="D53" s="52"/>
      <c r="E53" s="52"/>
      <c r="F53" s="52">
        <f>SUM(F51:F52)</f>
        <v>0</v>
      </c>
      <c r="G53" s="52"/>
      <c r="H53" s="43"/>
      <c r="I53" s="78"/>
      <c r="J53" s="75"/>
      <c r="K53" s="74"/>
      <c r="L53" s="75"/>
      <c r="M53" s="74"/>
      <c r="N53" s="84"/>
    </row>
    <row r="54" spans="1:14" ht="24.75" customHeight="1">
      <c r="A54" s="26"/>
      <c r="B54" s="27" t="s">
        <v>20</v>
      </c>
      <c r="C54" s="27"/>
      <c r="D54" s="42"/>
      <c r="E54" s="42"/>
      <c r="F54" s="42">
        <f>F49+F44+F53</f>
        <v>0</v>
      </c>
      <c r="G54" s="42"/>
      <c r="H54" s="43"/>
      <c r="I54" s="78" t="e">
        <f>#REF!+I49+I44</f>
        <v>#REF!</v>
      </c>
      <c r="J54" s="75"/>
      <c r="K54" s="74"/>
      <c r="L54" s="75"/>
      <c r="M54" s="74"/>
      <c r="N54" s="76"/>
    </row>
    <row r="55" spans="1:14" s="5" customFormat="1" ht="24.75" customHeight="1">
      <c r="A55" s="35" t="s">
        <v>51</v>
      </c>
      <c r="B55" s="114" t="s">
        <v>52</v>
      </c>
      <c r="C55" s="115"/>
      <c r="D55" s="115"/>
      <c r="E55" s="115"/>
      <c r="F55" s="115"/>
      <c r="G55" s="115"/>
      <c r="H55" s="115"/>
      <c r="I55" s="115"/>
      <c r="J55" s="116"/>
      <c r="K55" s="115"/>
      <c r="L55" s="116"/>
      <c r="M55" s="115"/>
      <c r="N55" s="115"/>
    </row>
    <row r="56" spans="1:14" s="6" customFormat="1" ht="24.75" customHeight="1">
      <c r="A56" s="36"/>
      <c r="B56" s="37" t="s">
        <v>25</v>
      </c>
      <c r="C56" s="38"/>
      <c r="D56" s="39"/>
      <c r="E56" s="39"/>
      <c r="F56" s="39"/>
      <c r="G56" s="39"/>
      <c r="H56" s="40"/>
      <c r="I56" s="71"/>
      <c r="J56" s="72"/>
      <c r="K56" s="71"/>
      <c r="L56" s="72"/>
      <c r="M56" s="71"/>
      <c r="N56" s="73"/>
    </row>
    <row r="57" spans="1:14" ht="24.75" customHeight="1">
      <c r="A57" s="26">
        <v>1</v>
      </c>
      <c r="B57" s="41" t="s">
        <v>30</v>
      </c>
      <c r="C57" s="27" t="s">
        <v>29</v>
      </c>
      <c r="D57" s="42">
        <v>3</v>
      </c>
      <c r="E57" s="42"/>
      <c r="F57" s="28">
        <f>D57*E57</f>
        <v>0</v>
      </c>
      <c r="G57" s="42"/>
      <c r="H57" s="43"/>
      <c r="I57" s="74"/>
      <c r="J57" s="77"/>
      <c r="K57" s="53"/>
      <c r="L57" s="77"/>
      <c r="M57" s="53"/>
      <c r="N57" s="76"/>
    </row>
    <row r="58" spans="1:14" ht="21">
      <c r="A58" s="26">
        <v>2</v>
      </c>
      <c r="B58" s="41" t="s">
        <v>46</v>
      </c>
      <c r="C58" s="49" t="s">
        <v>18</v>
      </c>
      <c r="D58" s="42">
        <v>16.940000000000001</v>
      </c>
      <c r="E58" s="42"/>
      <c r="F58" s="28">
        <f>D58*E58</f>
        <v>0</v>
      </c>
      <c r="G58" s="42"/>
      <c r="H58" s="43"/>
      <c r="I58" s="74"/>
      <c r="J58" s="77"/>
      <c r="K58" s="53"/>
      <c r="L58" s="77"/>
      <c r="M58" s="53"/>
      <c r="N58" s="76"/>
    </row>
    <row r="59" spans="1:14" s="7" customFormat="1" ht="24.75" customHeight="1">
      <c r="A59" s="26"/>
      <c r="B59" s="27" t="s">
        <v>32</v>
      </c>
      <c r="C59" s="27"/>
      <c r="D59" s="42"/>
      <c r="E59" s="42"/>
      <c r="F59" s="42">
        <f>SUM(F57:F58)</f>
        <v>0</v>
      </c>
      <c r="G59" s="42"/>
      <c r="H59" s="43"/>
      <c r="I59" s="78"/>
      <c r="J59" s="75"/>
      <c r="K59" s="53"/>
      <c r="L59" s="75"/>
      <c r="M59" s="74"/>
      <c r="N59" s="76"/>
    </row>
    <row r="60" spans="1:14" s="8" customFormat="1" ht="24.75" customHeight="1">
      <c r="A60" s="45"/>
      <c r="B60" s="37" t="s">
        <v>33</v>
      </c>
      <c r="C60" s="46"/>
      <c r="D60" s="28"/>
      <c r="E60" s="28"/>
      <c r="F60" s="28"/>
      <c r="G60" s="28"/>
      <c r="H60" s="29"/>
      <c r="I60" s="63"/>
      <c r="J60" s="79"/>
      <c r="K60" s="65"/>
      <c r="L60" s="79"/>
      <c r="M60" s="63"/>
      <c r="N60" s="80"/>
    </row>
    <row r="61" spans="1:14" s="8" customFormat="1" ht="24.75" customHeight="1">
      <c r="A61" s="45">
        <v>1</v>
      </c>
      <c r="B61" s="41" t="s">
        <v>47</v>
      </c>
      <c r="C61" s="49" t="s">
        <v>18</v>
      </c>
      <c r="D61" s="28">
        <v>1</v>
      </c>
      <c r="E61" s="28"/>
      <c r="F61" s="28">
        <f t="shared" ref="F61:F63" si="4">D61*E61</f>
        <v>0</v>
      </c>
      <c r="G61" s="42"/>
      <c r="H61" s="29"/>
      <c r="I61" s="63"/>
      <c r="J61" s="79"/>
      <c r="K61" s="65"/>
      <c r="L61" s="79"/>
      <c r="M61" s="63"/>
      <c r="N61" s="76"/>
    </row>
    <row r="62" spans="1:14" s="8" customFormat="1" ht="24.75" customHeight="1">
      <c r="A62" s="45">
        <v>2</v>
      </c>
      <c r="B62" s="54" t="s">
        <v>50</v>
      </c>
      <c r="C62" s="49" t="s">
        <v>18</v>
      </c>
      <c r="D62" s="28">
        <f>8.65*2.9</f>
        <v>25.085000000000001</v>
      </c>
      <c r="E62" s="28"/>
      <c r="F62" s="28">
        <f t="shared" si="4"/>
        <v>0</v>
      </c>
      <c r="G62" s="28"/>
      <c r="H62" s="29"/>
      <c r="I62" s="63"/>
      <c r="J62" s="79"/>
      <c r="K62" s="65"/>
      <c r="L62" s="79"/>
      <c r="M62" s="63"/>
      <c r="N62" s="76"/>
    </row>
    <row r="63" spans="1:14" ht="38" customHeight="1">
      <c r="A63" s="26">
        <v>3</v>
      </c>
      <c r="B63" s="54" t="s">
        <v>38</v>
      </c>
      <c r="C63" s="49" t="s">
        <v>18</v>
      </c>
      <c r="D63" s="42">
        <f>13.84*2.9</f>
        <v>40.135999999999996</v>
      </c>
      <c r="E63" s="42"/>
      <c r="F63" s="28">
        <f t="shared" si="4"/>
        <v>0</v>
      </c>
      <c r="G63" s="42"/>
      <c r="H63" s="50"/>
      <c r="I63" s="81"/>
      <c r="J63" s="82"/>
      <c r="K63" s="83"/>
      <c r="L63" s="82"/>
      <c r="M63" s="83"/>
      <c r="N63" s="76"/>
    </row>
    <row r="64" spans="1:14" ht="24.75" customHeight="1">
      <c r="A64" s="51"/>
      <c r="B64" s="27" t="s">
        <v>32</v>
      </c>
      <c r="C64" s="27"/>
      <c r="D64" s="52"/>
      <c r="E64" s="52"/>
      <c r="F64" s="52">
        <f>SUM(F61:F63)</f>
        <v>0</v>
      </c>
      <c r="G64" s="52"/>
      <c r="H64" s="43"/>
      <c r="I64" s="78"/>
      <c r="J64" s="75"/>
      <c r="K64" s="74"/>
      <c r="L64" s="75"/>
      <c r="M64" s="74"/>
      <c r="N64" s="84"/>
    </row>
    <row r="65" spans="1:14" ht="24.75" customHeight="1">
      <c r="A65" s="51"/>
      <c r="B65" s="55" t="s">
        <v>41</v>
      </c>
      <c r="C65" s="27"/>
      <c r="D65" s="52"/>
      <c r="E65" s="52"/>
      <c r="F65" s="52"/>
      <c r="G65" s="52"/>
      <c r="H65" s="43"/>
      <c r="I65" s="78"/>
      <c r="J65" s="75"/>
      <c r="K65" s="74"/>
      <c r="L65" s="75"/>
      <c r="M65" s="74"/>
      <c r="N65" s="84"/>
    </row>
    <row r="66" spans="1:14" ht="24.75" customHeight="1">
      <c r="A66" s="51">
        <v>1</v>
      </c>
      <c r="B66" s="27" t="s">
        <v>42</v>
      </c>
      <c r="C66" s="49" t="s">
        <v>18</v>
      </c>
      <c r="D66" s="52">
        <v>16.940000000000001</v>
      </c>
      <c r="E66" s="52"/>
      <c r="F66" s="52">
        <f>D66*E66</f>
        <v>0</v>
      </c>
      <c r="G66" s="52"/>
      <c r="H66" s="43"/>
      <c r="I66" s="78"/>
      <c r="J66" s="75"/>
      <c r="K66" s="74"/>
      <c r="L66" s="75"/>
      <c r="M66" s="74"/>
      <c r="N66" s="84"/>
    </row>
    <row r="67" spans="1:14" ht="24.75" customHeight="1">
      <c r="A67" s="51">
        <v>2</v>
      </c>
      <c r="B67" s="27" t="s">
        <v>43</v>
      </c>
      <c r="C67" s="49" t="s">
        <v>18</v>
      </c>
      <c r="D67" s="52">
        <v>16.940000000000001</v>
      </c>
      <c r="E67" s="52"/>
      <c r="F67" s="52">
        <f>D67*E67</f>
        <v>0</v>
      </c>
      <c r="G67" s="52"/>
      <c r="H67" s="43"/>
      <c r="I67" s="78"/>
      <c r="J67" s="75"/>
      <c r="K67" s="74"/>
      <c r="L67" s="75"/>
      <c r="M67" s="74"/>
      <c r="N67" s="84"/>
    </row>
    <row r="68" spans="1:14" ht="24.75" customHeight="1">
      <c r="A68" s="51"/>
      <c r="B68" s="27" t="s">
        <v>32</v>
      </c>
      <c r="C68" s="27"/>
      <c r="D68" s="52"/>
      <c r="E68" s="52"/>
      <c r="F68" s="52">
        <f>SUM(F66:F67)</f>
        <v>0</v>
      </c>
      <c r="G68" s="52"/>
      <c r="H68" s="43"/>
      <c r="I68" s="78"/>
      <c r="J68" s="75"/>
      <c r="K68" s="74"/>
      <c r="L68" s="75"/>
      <c r="M68" s="74"/>
      <c r="N68" s="84"/>
    </row>
    <row r="69" spans="1:14" ht="24.75" customHeight="1">
      <c r="A69" s="26"/>
      <c r="B69" s="27" t="s">
        <v>20</v>
      </c>
      <c r="C69" s="27"/>
      <c r="D69" s="42"/>
      <c r="E69" s="42"/>
      <c r="F69" s="42">
        <f>F64+F59+F68</f>
        <v>0</v>
      </c>
      <c r="G69" s="42"/>
      <c r="H69" s="43"/>
      <c r="I69" s="78" t="e">
        <f>#REF!+I64+I59</f>
        <v>#REF!</v>
      </c>
      <c r="J69" s="75"/>
      <c r="K69" s="74"/>
      <c r="L69" s="75"/>
      <c r="M69" s="74"/>
      <c r="N69" s="76"/>
    </row>
    <row r="70" spans="1:14" s="5" customFormat="1" ht="24.75" customHeight="1">
      <c r="A70" s="35" t="s">
        <v>53</v>
      </c>
      <c r="B70" s="114" t="s">
        <v>54</v>
      </c>
      <c r="C70" s="115"/>
      <c r="D70" s="115"/>
      <c r="E70" s="115"/>
      <c r="F70" s="115"/>
      <c r="G70" s="115"/>
      <c r="H70" s="115"/>
      <c r="I70" s="115"/>
      <c r="J70" s="116"/>
      <c r="K70" s="115"/>
      <c r="L70" s="116"/>
      <c r="M70" s="115"/>
      <c r="N70" s="115"/>
    </row>
    <row r="71" spans="1:14" s="6" customFormat="1" ht="24.75" customHeight="1">
      <c r="A71" s="36"/>
      <c r="B71" s="37" t="s">
        <v>25</v>
      </c>
      <c r="C71" s="38"/>
      <c r="D71" s="39"/>
      <c r="E71" s="39"/>
      <c r="F71" s="39"/>
      <c r="G71" s="39"/>
      <c r="H71" s="40"/>
      <c r="I71" s="71"/>
      <c r="J71" s="72"/>
      <c r="K71" s="71"/>
      <c r="L71" s="72"/>
      <c r="M71" s="71"/>
      <c r="N71" s="73"/>
    </row>
    <row r="72" spans="1:14" ht="24.75" customHeight="1">
      <c r="A72" s="26">
        <v>1</v>
      </c>
      <c r="B72" s="41" t="s">
        <v>30</v>
      </c>
      <c r="C72" s="27" t="s">
        <v>29</v>
      </c>
      <c r="D72" s="42">
        <v>5</v>
      </c>
      <c r="E72" s="42"/>
      <c r="F72" s="28">
        <f>D72*E72</f>
        <v>0</v>
      </c>
      <c r="G72" s="42"/>
      <c r="H72" s="43"/>
      <c r="I72" s="74"/>
      <c r="J72" s="77"/>
      <c r="K72" s="53"/>
      <c r="L72" s="77"/>
      <c r="M72" s="53"/>
      <c r="N72" s="76"/>
    </row>
    <row r="73" spans="1:14" ht="21">
      <c r="A73" s="26">
        <v>2</v>
      </c>
      <c r="B73" s="41" t="s">
        <v>46</v>
      </c>
      <c r="C73" s="49" t="s">
        <v>18</v>
      </c>
      <c r="D73" s="42">
        <v>31</v>
      </c>
      <c r="E73" s="42"/>
      <c r="F73" s="28">
        <f>D73*E73</f>
        <v>0</v>
      </c>
      <c r="G73" s="42"/>
      <c r="H73" s="43"/>
      <c r="I73" s="74"/>
      <c r="J73" s="77"/>
      <c r="K73" s="53"/>
      <c r="L73" s="77"/>
      <c r="M73" s="53"/>
      <c r="N73" s="76"/>
    </row>
    <row r="74" spans="1:14" s="7" customFormat="1" ht="24.75" customHeight="1">
      <c r="A74" s="26"/>
      <c r="B74" s="27" t="s">
        <v>32</v>
      </c>
      <c r="C74" s="27"/>
      <c r="D74" s="42"/>
      <c r="E74" s="42"/>
      <c r="F74" s="42">
        <f>SUM(F72:F73)</f>
        <v>0</v>
      </c>
      <c r="G74" s="42"/>
      <c r="H74" s="43"/>
      <c r="I74" s="78"/>
      <c r="J74" s="75"/>
      <c r="K74" s="53"/>
      <c r="L74" s="75"/>
      <c r="M74" s="74"/>
      <c r="N74" s="76"/>
    </row>
    <row r="75" spans="1:14" s="8" customFormat="1" ht="24.75" customHeight="1">
      <c r="A75" s="45"/>
      <c r="B75" s="37" t="s">
        <v>33</v>
      </c>
      <c r="C75" s="46"/>
      <c r="D75" s="28"/>
      <c r="E75" s="28"/>
      <c r="F75" s="28"/>
      <c r="G75" s="28"/>
      <c r="H75" s="29"/>
      <c r="I75" s="63"/>
      <c r="J75" s="79"/>
      <c r="K75" s="65"/>
      <c r="L75" s="79"/>
      <c r="M75" s="63"/>
      <c r="N75" s="80"/>
    </row>
    <row r="76" spans="1:14" s="8" customFormat="1" ht="24.75" customHeight="1">
      <c r="A76" s="45">
        <v>1</v>
      </c>
      <c r="B76" s="41" t="s">
        <v>47</v>
      </c>
      <c r="C76" s="49" t="s">
        <v>18</v>
      </c>
      <c r="D76" s="28">
        <v>1</v>
      </c>
      <c r="E76" s="28"/>
      <c r="F76" s="28">
        <f t="shared" ref="F76" si="5">D76*E76</f>
        <v>0</v>
      </c>
      <c r="G76" s="42"/>
      <c r="H76" s="29"/>
      <c r="I76" s="63"/>
      <c r="J76" s="79"/>
      <c r="K76" s="65"/>
      <c r="L76" s="79"/>
      <c r="M76" s="63"/>
      <c r="N76" s="76"/>
    </row>
    <row r="77" spans="1:14" s="8" customFormat="1" ht="24.75" customHeight="1">
      <c r="A77" s="45">
        <v>2</v>
      </c>
      <c r="B77" s="54" t="s">
        <v>50</v>
      </c>
      <c r="C77" s="49" t="s">
        <v>18</v>
      </c>
      <c r="D77" s="28">
        <f>3.12*2.9</f>
        <v>9.048</v>
      </c>
      <c r="E77" s="28"/>
      <c r="F77" s="28">
        <f>D77*E77</f>
        <v>0</v>
      </c>
      <c r="G77" s="28"/>
      <c r="H77" s="29"/>
      <c r="I77" s="63"/>
      <c r="J77" s="79"/>
      <c r="K77" s="65"/>
      <c r="L77" s="79"/>
      <c r="M77" s="63"/>
      <c r="N77" s="76"/>
    </row>
    <row r="78" spans="1:14" ht="37" customHeight="1">
      <c r="A78" s="26">
        <v>3</v>
      </c>
      <c r="B78" s="54" t="s">
        <v>38</v>
      </c>
      <c r="C78" s="49" t="s">
        <v>18</v>
      </c>
      <c r="D78" s="42">
        <f>18.3*2.9</f>
        <v>53.07</v>
      </c>
      <c r="E78" s="42"/>
      <c r="F78" s="28">
        <f>D78*E78</f>
        <v>0</v>
      </c>
      <c r="G78" s="42"/>
      <c r="H78" s="50"/>
      <c r="I78" s="81"/>
      <c r="J78" s="82"/>
      <c r="K78" s="83"/>
      <c r="L78" s="82"/>
      <c r="M78" s="83"/>
      <c r="N78" s="76"/>
    </row>
    <row r="79" spans="1:14" ht="24.75" customHeight="1">
      <c r="A79" s="51"/>
      <c r="B79" s="27" t="s">
        <v>32</v>
      </c>
      <c r="C79" s="27"/>
      <c r="D79" s="52"/>
      <c r="E79" s="52"/>
      <c r="F79" s="52">
        <f>SUM(F76:F78)</f>
        <v>0</v>
      </c>
      <c r="G79" s="52"/>
      <c r="H79" s="43"/>
      <c r="I79" s="78"/>
      <c r="J79" s="75"/>
      <c r="K79" s="74"/>
      <c r="L79" s="75"/>
      <c r="M79" s="74"/>
      <c r="N79" s="84"/>
    </row>
    <row r="80" spans="1:14" ht="24.75" customHeight="1">
      <c r="A80" s="51"/>
      <c r="B80" s="55" t="s">
        <v>41</v>
      </c>
      <c r="C80" s="27"/>
      <c r="D80" s="52"/>
      <c r="E80" s="52"/>
      <c r="F80" s="52"/>
      <c r="G80" s="52"/>
      <c r="H80" s="43"/>
      <c r="I80" s="78"/>
      <c r="J80" s="75"/>
      <c r="K80" s="74"/>
      <c r="L80" s="75"/>
      <c r="M80" s="74"/>
      <c r="N80" s="84"/>
    </row>
    <row r="81" spans="1:14" ht="24.75" customHeight="1">
      <c r="A81" s="51">
        <v>1</v>
      </c>
      <c r="B81" s="27" t="s">
        <v>42</v>
      </c>
      <c r="C81" s="49" t="s">
        <v>18</v>
      </c>
      <c r="D81" s="52">
        <v>31</v>
      </c>
      <c r="E81" s="52"/>
      <c r="F81" s="52">
        <f>D81*E81</f>
        <v>0</v>
      </c>
      <c r="G81" s="52"/>
      <c r="H81" s="43"/>
      <c r="I81" s="78"/>
      <c r="J81" s="75"/>
      <c r="K81" s="74"/>
      <c r="L81" s="75"/>
      <c r="M81" s="74"/>
      <c r="N81" s="84"/>
    </row>
    <row r="82" spans="1:14" ht="24.75" customHeight="1">
      <c r="A82" s="51">
        <v>2</v>
      </c>
      <c r="B82" s="27" t="s">
        <v>43</v>
      </c>
      <c r="C82" s="49" t="s">
        <v>18</v>
      </c>
      <c r="D82" s="52">
        <v>31</v>
      </c>
      <c r="E82" s="52"/>
      <c r="F82" s="52">
        <f>D82*E82</f>
        <v>0</v>
      </c>
      <c r="G82" s="52"/>
      <c r="H82" s="43"/>
      <c r="I82" s="78"/>
      <c r="J82" s="75"/>
      <c r="K82" s="74"/>
      <c r="L82" s="75"/>
      <c r="M82" s="74"/>
      <c r="N82" s="84"/>
    </row>
    <row r="83" spans="1:14" ht="24.75" customHeight="1">
      <c r="A83" s="51"/>
      <c r="B83" s="27" t="s">
        <v>32</v>
      </c>
      <c r="C83" s="27"/>
      <c r="D83" s="52"/>
      <c r="E83" s="52"/>
      <c r="F83" s="52">
        <f>SUM(F81:F82)</f>
        <v>0</v>
      </c>
      <c r="G83" s="52"/>
      <c r="H83" s="43"/>
      <c r="I83" s="78"/>
      <c r="J83" s="75"/>
      <c r="K83" s="74"/>
      <c r="L83" s="75"/>
      <c r="M83" s="74"/>
      <c r="N83" s="84"/>
    </row>
    <row r="84" spans="1:14" ht="24.75" customHeight="1">
      <c r="A84" s="26"/>
      <c r="B84" s="27" t="s">
        <v>20</v>
      </c>
      <c r="C84" s="27"/>
      <c r="D84" s="42"/>
      <c r="E84" s="42"/>
      <c r="F84" s="42">
        <f>F79+F74+F83</f>
        <v>0</v>
      </c>
      <c r="G84" s="42"/>
      <c r="H84" s="43"/>
      <c r="I84" s="78" t="e">
        <f>#REF!+I79+I74</f>
        <v>#REF!</v>
      </c>
      <c r="J84" s="75"/>
      <c r="K84" s="74"/>
      <c r="L84" s="75"/>
      <c r="M84" s="74"/>
      <c r="N84" s="76"/>
    </row>
    <row r="85" spans="1:14" s="5" customFormat="1" ht="24.75" customHeight="1">
      <c r="A85" s="35" t="s">
        <v>55</v>
      </c>
      <c r="B85" s="114" t="s">
        <v>56</v>
      </c>
      <c r="C85" s="115"/>
      <c r="D85" s="115"/>
      <c r="E85" s="115"/>
      <c r="F85" s="115"/>
      <c r="G85" s="115"/>
      <c r="H85" s="115"/>
      <c r="I85" s="115"/>
      <c r="J85" s="116"/>
      <c r="K85" s="115"/>
      <c r="L85" s="116"/>
      <c r="M85" s="115"/>
      <c r="N85" s="115"/>
    </row>
    <row r="86" spans="1:14" ht="40" customHeight="1">
      <c r="A86" s="26">
        <v>1</v>
      </c>
      <c r="B86" s="54" t="s">
        <v>38</v>
      </c>
      <c r="C86" s="49" t="s">
        <v>18</v>
      </c>
      <c r="D86" s="42">
        <f>32.85*2.9+29.71</f>
        <v>124.97499999999999</v>
      </c>
      <c r="E86" s="42"/>
      <c r="F86" s="28">
        <f>D86*E86</f>
        <v>0</v>
      </c>
      <c r="G86" s="42"/>
      <c r="H86" s="50"/>
      <c r="I86" s="81"/>
      <c r="J86" s="82"/>
      <c r="K86" s="83"/>
      <c r="L86" s="82"/>
      <c r="M86" s="83"/>
      <c r="N86" s="76"/>
    </row>
    <row r="87" spans="1:14" ht="40" customHeight="1">
      <c r="A87" s="26">
        <v>2</v>
      </c>
      <c r="B87" s="54" t="s">
        <v>42</v>
      </c>
      <c r="C87" s="49" t="s">
        <v>18</v>
      </c>
      <c r="D87" s="42">
        <v>30</v>
      </c>
      <c r="E87" s="42"/>
      <c r="F87" s="28">
        <f>D87*E87</f>
        <v>0</v>
      </c>
      <c r="G87" s="42"/>
      <c r="H87" s="50"/>
      <c r="I87" s="81"/>
      <c r="J87" s="82"/>
      <c r="K87" s="83"/>
      <c r="L87" s="82"/>
      <c r="M87" s="83"/>
      <c r="N87" s="76"/>
    </row>
    <row r="88" spans="1:14" ht="40" customHeight="1">
      <c r="A88" s="26">
        <v>3</v>
      </c>
      <c r="B88" s="54" t="s">
        <v>43</v>
      </c>
      <c r="C88" s="49" t="s">
        <v>18</v>
      </c>
      <c r="D88" s="42">
        <v>30</v>
      </c>
      <c r="E88" s="42"/>
      <c r="F88" s="28">
        <f>D88*E88</f>
        <v>0</v>
      </c>
      <c r="G88" s="42"/>
      <c r="H88" s="50"/>
      <c r="I88" s="81"/>
      <c r="J88" s="82"/>
      <c r="K88" s="83"/>
      <c r="L88" s="82"/>
      <c r="M88" s="83"/>
      <c r="N88" s="76"/>
    </row>
    <row r="89" spans="1:14" ht="24.75" customHeight="1">
      <c r="A89" s="51"/>
      <c r="B89" s="27" t="s">
        <v>32</v>
      </c>
      <c r="C89" s="27"/>
      <c r="D89" s="52"/>
      <c r="E89" s="52"/>
      <c r="F89" s="52">
        <f>SUM(F86:F88)</f>
        <v>0</v>
      </c>
      <c r="G89" s="52"/>
      <c r="H89" s="43"/>
      <c r="I89" s="78">
        <f>SUM(I86:I86)</f>
        <v>0</v>
      </c>
      <c r="J89" s="75"/>
      <c r="K89" s="74"/>
      <c r="L89" s="75"/>
      <c r="M89" s="74"/>
      <c r="N89" s="84"/>
    </row>
    <row r="90" spans="1:14" ht="24.75" customHeight="1">
      <c r="A90" s="26"/>
      <c r="B90" s="27" t="s">
        <v>20</v>
      </c>
      <c r="C90" s="27"/>
      <c r="D90" s="42"/>
      <c r="E90" s="42"/>
      <c r="F90" s="42">
        <f>F89</f>
        <v>0</v>
      </c>
      <c r="G90" s="42"/>
      <c r="H90" s="43"/>
      <c r="I90" s="78" t="e">
        <f>#REF!+I89+#REF!</f>
        <v>#REF!</v>
      </c>
      <c r="J90" s="75"/>
      <c r="K90" s="74"/>
      <c r="L90" s="75"/>
      <c r="M90" s="74"/>
      <c r="N90" s="76"/>
    </row>
    <row r="91" spans="1:14" s="5" customFormat="1" ht="24.75" customHeight="1">
      <c r="A91" s="35" t="s">
        <v>57</v>
      </c>
      <c r="B91" s="114" t="s">
        <v>58</v>
      </c>
      <c r="C91" s="115"/>
      <c r="D91" s="115"/>
      <c r="E91" s="115"/>
      <c r="F91" s="115"/>
      <c r="G91" s="115"/>
      <c r="H91" s="115"/>
      <c r="I91" s="115"/>
      <c r="J91" s="116"/>
      <c r="K91" s="115"/>
      <c r="L91" s="116"/>
      <c r="M91" s="115"/>
      <c r="N91" s="115"/>
    </row>
    <row r="92" spans="1:14" s="8" customFormat="1" ht="24.75" customHeight="1">
      <c r="A92" s="45">
        <v>1</v>
      </c>
      <c r="B92" s="54" t="s">
        <v>37</v>
      </c>
      <c r="C92" s="49" t="s">
        <v>18</v>
      </c>
      <c r="D92" s="28">
        <f>4.2*4.5</f>
        <v>18.900000000000002</v>
      </c>
      <c r="E92" s="28"/>
      <c r="F92" s="28">
        <f t="shared" ref="F92:F107" si="6">D92*E92</f>
        <v>0</v>
      </c>
      <c r="G92" s="28"/>
      <c r="H92" s="29"/>
      <c r="I92" s="63"/>
      <c r="J92" s="79"/>
      <c r="K92" s="65"/>
      <c r="L92" s="79"/>
      <c r="M92" s="63"/>
      <c r="N92" s="76"/>
    </row>
    <row r="93" spans="1:14" s="8" customFormat="1" ht="24.75" customHeight="1">
      <c r="A93" s="45">
        <v>2</v>
      </c>
      <c r="B93" s="54" t="s">
        <v>59</v>
      </c>
      <c r="C93" s="49" t="s">
        <v>18</v>
      </c>
      <c r="D93" s="28">
        <v>18</v>
      </c>
      <c r="E93" s="28"/>
      <c r="F93" s="28">
        <f t="shared" si="6"/>
        <v>0</v>
      </c>
      <c r="G93" s="28"/>
      <c r="H93" s="29"/>
      <c r="I93" s="63"/>
      <c r="J93" s="79"/>
      <c r="K93" s="65"/>
      <c r="L93" s="79"/>
      <c r="M93" s="63"/>
      <c r="N93" s="76"/>
    </row>
    <row r="94" spans="1:14" s="8" customFormat="1" ht="24.75" customHeight="1">
      <c r="A94" s="45">
        <v>3</v>
      </c>
      <c r="B94" s="54" t="s">
        <v>60</v>
      </c>
      <c r="C94" s="49" t="s">
        <v>61</v>
      </c>
      <c r="D94" s="28">
        <f>18/0.09*1.15</f>
        <v>229.99999999999997</v>
      </c>
      <c r="E94" s="28"/>
      <c r="F94" s="28">
        <f t="shared" si="6"/>
        <v>0</v>
      </c>
      <c r="G94" s="28"/>
      <c r="H94" s="29"/>
      <c r="I94" s="63"/>
      <c r="J94" s="79"/>
      <c r="K94" s="65"/>
      <c r="L94" s="79"/>
      <c r="M94" s="63"/>
      <c r="N94" s="76"/>
    </row>
    <row r="95" spans="1:14" s="8" customFormat="1" ht="24.75" customHeight="1">
      <c r="A95" s="45">
        <v>4</v>
      </c>
      <c r="B95" s="54" t="s">
        <v>62</v>
      </c>
      <c r="C95" s="49" t="s">
        <v>18</v>
      </c>
      <c r="D95" s="28">
        <f>12.5*2.4</f>
        <v>30</v>
      </c>
      <c r="E95" s="28"/>
      <c r="F95" s="28">
        <f t="shared" si="6"/>
        <v>0</v>
      </c>
      <c r="G95" s="28"/>
      <c r="H95" s="29"/>
      <c r="I95" s="63"/>
      <c r="J95" s="79"/>
      <c r="K95" s="65"/>
      <c r="L95" s="79"/>
      <c r="M95" s="63"/>
      <c r="N95" s="76"/>
    </row>
    <row r="96" spans="1:14" s="8" customFormat="1" ht="24.75" customHeight="1">
      <c r="A96" s="45">
        <v>5</v>
      </c>
      <c r="B96" s="54" t="s">
        <v>63</v>
      </c>
      <c r="C96" s="49" t="s">
        <v>61</v>
      </c>
      <c r="D96" s="28">
        <v>260</v>
      </c>
      <c r="E96" s="28"/>
      <c r="F96" s="28">
        <f t="shared" si="6"/>
        <v>0</v>
      </c>
      <c r="G96" s="28"/>
      <c r="H96" s="29"/>
      <c r="I96" s="63"/>
      <c r="J96" s="79"/>
      <c r="K96" s="65"/>
      <c r="L96" s="79"/>
      <c r="M96" s="63"/>
      <c r="N96" s="76"/>
    </row>
    <row r="97" spans="1:14" s="8" customFormat="1" ht="24.75" customHeight="1">
      <c r="A97" s="45">
        <v>6</v>
      </c>
      <c r="B97" s="54" t="s">
        <v>64</v>
      </c>
      <c r="C97" s="49" t="s">
        <v>18</v>
      </c>
      <c r="D97" s="28">
        <v>6</v>
      </c>
      <c r="E97" s="28"/>
      <c r="F97" s="28">
        <f t="shared" si="6"/>
        <v>0</v>
      </c>
      <c r="G97" s="28"/>
      <c r="H97" s="29"/>
      <c r="I97" s="63"/>
      <c r="J97" s="79"/>
      <c r="K97" s="65"/>
      <c r="L97" s="79"/>
      <c r="M97" s="63"/>
      <c r="N97" s="76"/>
    </row>
    <row r="98" spans="1:14" s="8" customFormat="1" ht="24.75" customHeight="1">
      <c r="A98" s="45">
        <v>7</v>
      </c>
      <c r="B98" s="54" t="s">
        <v>65</v>
      </c>
      <c r="C98" s="49" t="s">
        <v>18</v>
      </c>
      <c r="D98" s="28">
        <v>18</v>
      </c>
      <c r="E98" s="28"/>
      <c r="F98" s="28">
        <f t="shared" si="6"/>
        <v>0</v>
      </c>
      <c r="G98" s="28"/>
      <c r="H98" s="29"/>
      <c r="I98" s="63"/>
      <c r="J98" s="79"/>
      <c r="K98" s="65"/>
      <c r="L98" s="79"/>
      <c r="M98" s="63"/>
      <c r="N98" s="76"/>
    </row>
    <row r="99" spans="1:14" s="8" customFormat="1" ht="24.75" customHeight="1">
      <c r="A99" s="45">
        <v>8</v>
      </c>
      <c r="B99" s="54" t="s">
        <v>66</v>
      </c>
      <c r="C99" s="49" t="s">
        <v>40</v>
      </c>
      <c r="D99" s="28">
        <v>3</v>
      </c>
      <c r="E99" s="28"/>
      <c r="F99" s="28">
        <f t="shared" si="6"/>
        <v>0</v>
      </c>
      <c r="G99" s="28"/>
      <c r="H99" s="29"/>
      <c r="I99" s="63"/>
      <c r="J99" s="79"/>
      <c r="K99" s="65"/>
      <c r="L99" s="79"/>
      <c r="M99" s="63"/>
      <c r="N99" s="76"/>
    </row>
    <row r="100" spans="1:14" ht="24.75" customHeight="1">
      <c r="A100" s="45">
        <v>9</v>
      </c>
      <c r="B100" s="54" t="s">
        <v>67</v>
      </c>
      <c r="C100" s="49" t="s">
        <v>40</v>
      </c>
      <c r="D100" s="42">
        <v>3</v>
      </c>
      <c r="E100" s="42"/>
      <c r="F100" s="28">
        <f t="shared" si="6"/>
        <v>0</v>
      </c>
      <c r="G100" s="42"/>
      <c r="H100" s="50"/>
      <c r="I100" s="81"/>
      <c r="J100" s="82"/>
      <c r="K100" s="83"/>
      <c r="L100" s="82"/>
      <c r="M100" s="83"/>
      <c r="N100" s="76"/>
    </row>
    <row r="101" spans="1:14" ht="24.75" customHeight="1">
      <c r="A101" s="45">
        <v>10</v>
      </c>
      <c r="B101" s="54" t="s">
        <v>68</v>
      </c>
      <c r="C101" s="49" t="s">
        <v>18</v>
      </c>
      <c r="D101" s="42">
        <v>10</v>
      </c>
      <c r="E101" s="42"/>
      <c r="F101" s="28">
        <f t="shared" si="6"/>
        <v>0</v>
      </c>
      <c r="G101" s="42"/>
      <c r="H101" s="50"/>
      <c r="I101" s="81"/>
      <c r="J101" s="82"/>
      <c r="K101" s="83"/>
      <c r="L101" s="82"/>
      <c r="M101" s="83"/>
      <c r="N101" s="76"/>
    </row>
    <row r="102" spans="1:14" ht="24.75" customHeight="1">
      <c r="A102" s="45">
        <v>11</v>
      </c>
      <c r="B102" s="54" t="s">
        <v>69</v>
      </c>
      <c r="C102" s="49" t="s">
        <v>29</v>
      </c>
      <c r="D102" s="42">
        <v>6</v>
      </c>
      <c r="E102" s="42"/>
      <c r="F102" s="28">
        <f t="shared" si="6"/>
        <v>0</v>
      </c>
      <c r="G102" s="42"/>
      <c r="H102" s="50"/>
      <c r="I102" s="81"/>
      <c r="J102" s="82"/>
      <c r="K102" s="83"/>
      <c r="L102" s="82"/>
      <c r="M102" s="83"/>
      <c r="N102" s="76"/>
    </row>
    <row r="103" spans="1:14" ht="24.75" customHeight="1">
      <c r="A103" s="45">
        <v>12</v>
      </c>
      <c r="B103" s="54" t="s">
        <v>70</v>
      </c>
      <c r="C103" s="49" t="s">
        <v>29</v>
      </c>
      <c r="D103" s="42">
        <v>3</v>
      </c>
      <c r="E103" s="42"/>
      <c r="F103" s="28">
        <f t="shared" si="6"/>
        <v>0</v>
      </c>
      <c r="G103" s="42"/>
      <c r="H103" s="50"/>
      <c r="I103" s="81"/>
      <c r="J103" s="82"/>
      <c r="K103" s="83"/>
      <c r="L103" s="82"/>
      <c r="M103" s="83"/>
      <c r="N103" s="76"/>
    </row>
    <row r="104" spans="1:14" ht="24.75" customHeight="1">
      <c r="A104" s="45">
        <v>13</v>
      </c>
      <c r="B104" s="54" t="s">
        <v>71</v>
      </c>
      <c r="C104" s="49" t="s">
        <v>40</v>
      </c>
      <c r="D104" s="42">
        <v>1</v>
      </c>
      <c r="E104" s="42"/>
      <c r="F104" s="28">
        <f t="shared" si="6"/>
        <v>0</v>
      </c>
      <c r="G104" s="42"/>
      <c r="H104" s="50"/>
      <c r="I104" s="81"/>
      <c r="J104" s="82"/>
      <c r="K104" s="83"/>
      <c r="L104" s="82"/>
      <c r="M104" s="83"/>
      <c r="N104" s="76"/>
    </row>
    <row r="105" spans="1:14" s="8" customFormat="1" ht="24.75" customHeight="1">
      <c r="A105" s="45">
        <v>14</v>
      </c>
      <c r="B105" s="41" t="s">
        <v>47</v>
      </c>
      <c r="C105" s="49" t="s">
        <v>18</v>
      </c>
      <c r="D105" s="28">
        <v>1</v>
      </c>
      <c r="E105" s="28"/>
      <c r="F105" s="28">
        <f t="shared" si="6"/>
        <v>0</v>
      </c>
      <c r="G105" s="42"/>
      <c r="H105" s="29"/>
      <c r="I105" s="63"/>
      <c r="J105" s="79"/>
      <c r="K105" s="65"/>
      <c r="L105" s="79"/>
      <c r="M105" s="63"/>
      <c r="N105" s="76"/>
    </row>
    <row r="106" spans="1:14" s="8" customFormat="1" ht="24.75" customHeight="1">
      <c r="A106" s="45">
        <v>15</v>
      </c>
      <c r="B106" s="41" t="s">
        <v>72</v>
      </c>
      <c r="C106" s="49" t="s">
        <v>73</v>
      </c>
      <c r="D106" s="28">
        <v>1</v>
      </c>
      <c r="E106" s="28"/>
      <c r="F106" s="28">
        <f t="shared" si="6"/>
        <v>0</v>
      </c>
      <c r="G106" s="42"/>
      <c r="H106" s="29"/>
      <c r="I106" s="63"/>
      <c r="J106" s="79"/>
      <c r="K106" s="65"/>
      <c r="L106" s="79"/>
      <c r="M106" s="63"/>
      <c r="N106" s="76"/>
    </row>
    <row r="107" spans="1:14" s="8" customFormat="1" ht="24.75" customHeight="1">
      <c r="A107" s="45">
        <v>16</v>
      </c>
      <c r="B107" s="41" t="s">
        <v>74</v>
      </c>
      <c r="C107" s="49" t="s">
        <v>73</v>
      </c>
      <c r="D107" s="28">
        <v>1</v>
      </c>
      <c r="E107" s="28"/>
      <c r="F107" s="28">
        <f t="shared" si="6"/>
        <v>0</v>
      </c>
      <c r="G107" s="42"/>
      <c r="H107" s="29"/>
      <c r="I107" s="63"/>
      <c r="J107" s="79"/>
      <c r="K107" s="65"/>
      <c r="L107" s="79"/>
      <c r="M107" s="63"/>
      <c r="N107" s="76"/>
    </row>
    <row r="108" spans="1:14" ht="24.75" customHeight="1">
      <c r="A108" s="51"/>
      <c r="B108" s="27" t="s">
        <v>32</v>
      </c>
      <c r="C108" s="27"/>
      <c r="D108" s="52"/>
      <c r="E108" s="52"/>
      <c r="F108" s="52">
        <f>SUM(F92:F107)</f>
        <v>0</v>
      </c>
      <c r="G108" s="52"/>
      <c r="H108" s="43"/>
      <c r="I108" s="78">
        <f>SUM(I100:I100)</f>
        <v>0</v>
      </c>
      <c r="J108" s="75"/>
      <c r="K108" s="74"/>
      <c r="L108" s="75"/>
      <c r="M108" s="74"/>
      <c r="N108" s="84"/>
    </row>
    <row r="109" spans="1:14" ht="24.75" customHeight="1">
      <c r="A109" s="26"/>
      <c r="B109" s="27" t="s">
        <v>20</v>
      </c>
      <c r="C109" s="27"/>
      <c r="D109" s="42"/>
      <c r="E109" s="42"/>
      <c r="F109" s="42">
        <f>F108</f>
        <v>0</v>
      </c>
      <c r="G109" s="42"/>
      <c r="H109" s="43"/>
      <c r="I109" s="78" t="e">
        <f>#REF!+I108+#REF!</f>
        <v>#REF!</v>
      </c>
      <c r="J109" s="75"/>
      <c r="K109" s="74"/>
      <c r="L109" s="75"/>
      <c r="M109" s="74"/>
      <c r="N109" s="76"/>
    </row>
    <row r="110" spans="1:14" s="5" customFormat="1" ht="24.75" customHeight="1">
      <c r="A110" s="35" t="s">
        <v>75</v>
      </c>
      <c r="B110" s="114" t="s">
        <v>76</v>
      </c>
      <c r="C110" s="115"/>
      <c r="D110" s="115"/>
      <c r="E110" s="115"/>
      <c r="F110" s="115"/>
      <c r="G110" s="115"/>
      <c r="H110" s="115"/>
      <c r="I110" s="115"/>
      <c r="J110" s="116"/>
      <c r="K110" s="115"/>
      <c r="L110" s="116"/>
      <c r="M110" s="115"/>
      <c r="N110" s="115"/>
    </row>
    <row r="111" spans="1:14" ht="40" customHeight="1">
      <c r="A111" s="26">
        <v>1</v>
      </c>
      <c r="B111" s="48" t="s">
        <v>77</v>
      </c>
      <c r="C111" s="49" t="s">
        <v>73</v>
      </c>
      <c r="D111" s="85">
        <v>1</v>
      </c>
      <c r="E111" s="85"/>
      <c r="F111" s="28">
        <f>D111*E111</f>
        <v>0</v>
      </c>
      <c r="G111" s="85"/>
      <c r="H111" s="81"/>
      <c r="I111" s="81"/>
      <c r="J111" s="82"/>
      <c r="K111" s="83"/>
      <c r="L111" s="82"/>
      <c r="M111" s="83"/>
      <c r="N111" s="76"/>
    </row>
    <row r="112" spans="1:14" ht="24.75" customHeight="1">
      <c r="A112" s="26">
        <v>2</v>
      </c>
      <c r="B112" s="48" t="s">
        <v>78</v>
      </c>
      <c r="C112" s="49" t="s">
        <v>73</v>
      </c>
      <c r="D112" s="85">
        <v>1</v>
      </c>
      <c r="E112" s="85"/>
      <c r="F112" s="28">
        <f>D112*E112</f>
        <v>0</v>
      </c>
      <c r="G112" s="85"/>
      <c r="H112" s="81"/>
      <c r="I112" s="81"/>
      <c r="J112" s="82"/>
      <c r="K112" s="83"/>
      <c r="L112" s="82"/>
      <c r="M112" s="83"/>
      <c r="N112" s="76"/>
    </row>
    <row r="113" spans="1:15" ht="37" customHeight="1">
      <c r="A113" s="26">
        <v>3</v>
      </c>
      <c r="B113" s="48" t="s">
        <v>79</v>
      </c>
      <c r="C113" s="27" t="s">
        <v>18</v>
      </c>
      <c r="D113" s="85">
        <v>160</v>
      </c>
      <c r="E113" s="85"/>
      <c r="F113" s="28">
        <f>D113*E113</f>
        <v>0</v>
      </c>
      <c r="G113" s="86"/>
      <c r="H113" s="81"/>
      <c r="I113" s="81"/>
      <c r="J113" s="82"/>
      <c r="K113" s="83"/>
      <c r="L113" s="82"/>
      <c r="M113" s="83"/>
      <c r="N113" s="76"/>
    </row>
    <row r="114" spans="1:15" ht="24.75" customHeight="1">
      <c r="A114" s="26">
        <v>4</v>
      </c>
      <c r="B114" s="48" t="s">
        <v>80</v>
      </c>
      <c r="C114" s="27" t="s">
        <v>18</v>
      </c>
      <c r="D114" s="85">
        <v>160</v>
      </c>
      <c r="E114" s="85"/>
      <c r="F114" s="28">
        <f>D114*E114</f>
        <v>0</v>
      </c>
      <c r="G114" s="85"/>
      <c r="H114" s="81"/>
      <c r="I114" s="81"/>
      <c r="J114" s="98"/>
      <c r="K114" s="81"/>
      <c r="L114" s="98"/>
      <c r="M114" s="81"/>
      <c r="N114" s="76"/>
    </row>
    <row r="115" spans="1:15" ht="24.75" customHeight="1">
      <c r="A115" s="26">
        <v>5</v>
      </c>
      <c r="B115" s="48" t="s">
        <v>81</v>
      </c>
      <c r="C115" s="27" t="s">
        <v>73</v>
      </c>
      <c r="D115" s="85">
        <v>1</v>
      </c>
      <c r="E115" s="85"/>
      <c r="F115" s="28">
        <f>D115*E115</f>
        <v>0</v>
      </c>
      <c r="G115" s="85"/>
      <c r="H115" s="81"/>
      <c r="I115" s="81"/>
      <c r="J115" s="98"/>
      <c r="K115" s="81"/>
      <c r="L115" s="98"/>
      <c r="M115" s="81"/>
      <c r="N115" s="76"/>
    </row>
    <row r="116" spans="1:15" ht="24.75" customHeight="1">
      <c r="A116" s="87"/>
      <c r="B116" s="88" t="s">
        <v>20</v>
      </c>
      <c r="C116" s="87"/>
      <c r="D116" s="89"/>
      <c r="E116" s="89"/>
      <c r="F116" s="90">
        <f>SUM(F111:F115)</f>
        <v>0</v>
      </c>
      <c r="G116" s="89"/>
      <c r="H116" s="91"/>
      <c r="I116" s="99">
        <f>SUM(I111:I114)</f>
        <v>0</v>
      </c>
      <c r="J116" s="98"/>
      <c r="K116" s="99"/>
      <c r="L116" s="100"/>
      <c r="M116" s="99"/>
      <c r="N116" s="101"/>
    </row>
    <row r="117" spans="1:15" s="9" customFormat="1" ht="24.75" customHeight="1">
      <c r="A117" s="92" t="s">
        <v>82</v>
      </c>
      <c r="B117" s="117" t="s">
        <v>83</v>
      </c>
      <c r="C117" s="117"/>
      <c r="D117" s="117"/>
      <c r="E117" s="117"/>
      <c r="F117" s="117"/>
      <c r="G117" s="117"/>
      <c r="H117" s="117"/>
      <c r="I117" s="117"/>
      <c r="J117" s="118"/>
      <c r="K117" s="117"/>
      <c r="L117" s="118"/>
      <c r="M117" s="117"/>
      <c r="N117" s="76"/>
      <c r="O117" s="102"/>
    </row>
    <row r="118" spans="1:15" s="9" customFormat="1" ht="24.75" customHeight="1">
      <c r="A118" s="26">
        <v>1</v>
      </c>
      <c r="B118" s="48" t="s">
        <v>84</v>
      </c>
      <c r="C118" s="27" t="s">
        <v>18</v>
      </c>
      <c r="D118" s="85">
        <v>160</v>
      </c>
      <c r="E118" s="85"/>
      <c r="F118" s="28">
        <f>D118*E118</f>
        <v>0</v>
      </c>
      <c r="G118" s="85"/>
      <c r="H118" s="50"/>
      <c r="I118" s="81"/>
      <c r="J118" s="98"/>
      <c r="K118" s="81"/>
      <c r="L118" s="98"/>
      <c r="M118" s="81"/>
      <c r="N118" s="76"/>
      <c r="O118" s="102"/>
    </row>
    <row r="119" spans="1:15" s="9" customFormat="1" ht="24.75" customHeight="1">
      <c r="A119" s="26">
        <v>2</v>
      </c>
      <c r="B119" s="48" t="s">
        <v>85</v>
      </c>
      <c r="C119" s="27" t="s">
        <v>18</v>
      </c>
      <c r="D119" s="85">
        <v>160</v>
      </c>
      <c r="E119" s="85"/>
      <c r="F119" s="28">
        <f>D119*E119</f>
        <v>0</v>
      </c>
      <c r="G119" s="85"/>
      <c r="H119" s="50"/>
      <c r="I119" s="81"/>
      <c r="J119" s="98"/>
      <c r="K119" s="81"/>
      <c r="L119" s="98"/>
      <c r="M119" s="81"/>
      <c r="N119" s="76"/>
      <c r="O119" s="102"/>
    </row>
    <row r="120" spans="1:15" s="9" customFormat="1" ht="24.75" customHeight="1">
      <c r="A120" s="26">
        <v>3</v>
      </c>
      <c r="B120" s="48" t="s">
        <v>86</v>
      </c>
      <c r="C120" s="27" t="s">
        <v>18</v>
      </c>
      <c r="D120" s="85">
        <v>160</v>
      </c>
      <c r="E120" s="85"/>
      <c r="F120" s="28">
        <f>D120*E120</f>
        <v>0</v>
      </c>
      <c r="G120" s="85"/>
      <c r="H120" s="50"/>
      <c r="I120" s="81"/>
      <c r="J120" s="98"/>
      <c r="K120" s="81"/>
      <c r="L120" s="98"/>
      <c r="M120" s="81"/>
      <c r="N120" s="76"/>
      <c r="O120" s="102"/>
    </row>
    <row r="121" spans="1:15" ht="24.75" customHeight="1">
      <c r="A121" s="26">
        <v>4</v>
      </c>
      <c r="B121" s="48" t="s">
        <v>87</v>
      </c>
      <c r="C121" s="27" t="s">
        <v>18</v>
      </c>
      <c r="D121" s="85">
        <v>160</v>
      </c>
      <c r="E121" s="85"/>
      <c r="F121" s="28">
        <f>D121*E121</f>
        <v>0</v>
      </c>
      <c r="G121" s="85"/>
      <c r="H121" s="50"/>
      <c r="I121" s="81"/>
      <c r="J121" s="98"/>
      <c r="K121" s="81"/>
      <c r="L121" s="98"/>
      <c r="M121" s="81"/>
      <c r="N121" s="76"/>
      <c r="O121" s="8"/>
    </row>
    <row r="122" spans="1:15" ht="24.75" customHeight="1">
      <c r="A122" s="26">
        <v>5</v>
      </c>
      <c r="B122" s="48" t="s">
        <v>88</v>
      </c>
      <c r="C122" s="27" t="s">
        <v>18</v>
      </c>
      <c r="D122" s="85">
        <v>160</v>
      </c>
      <c r="E122" s="85"/>
      <c r="F122" s="28">
        <f>D122*E122</f>
        <v>0</v>
      </c>
      <c r="G122" s="85"/>
      <c r="H122" s="50"/>
      <c r="I122" s="81"/>
      <c r="J122" s="98"/>
      <c r="K122" s="81"/>
      <c r="L122" s="98"/>
      <c r="M122" s="81"/>
      <c r="N122" s="76"/>
      <c r="O122" s="102"/>
    </row>
    <row r="123" spans="1:15" s="7" customFormat="1" ht="24.75" customHeight="1">
      <c r="A123" s="87"/>
      <c r="B123" s="88" t="s">
        <v>32</v>
      </c>
      <c r="C123" s="87"/>
      <c r="D123" s="89"/>
      <c r="E123" s="89"/>
      <c r="F123" s="90">
        <f>SUM(F118:F122)</f>
        <v>0</v>
      </c>
      <c r="G123" s="89"/>
      <c r="H123" s="91"/>
      <c r="I123" s="99">
        <f>SUM(I118:I122)</f>
        <v>0</v>
      </c>
      <c r="J123" s="98"/>
      <c r="K123" s="99"/>
      <c r="L123" s="100"/>
      <c r="M123" s="99"/>
      <c r="N123" s="101"/>
      <c r="O123" s="8"/>
    </row>
    <row r="124" spans="1:15" ht="24.75" customHeight="1">
      <c r="A124" s="93"/>
      <c r="B124" s="48" t="s">
        <v>89</v>
      </c>
      <c r="C124" s="27" t="s">
        <v>18</v>
      </c>
      <c r="D124" s="94"/>
      <c r="E124" s="94"/>
      <c r="F124" s="28">
        <f>F9+F29+F39+F54+F69+F84+F90+F109+F116+F123</f>
        <v>0</v>
      </c>
      <c r="G124" s="94"/>
      <c r="H124" s="95"/>
      <c r="I124" s="103"/>
      <c r="J124" s="104"/>
      <c r="K124" s="105"/>
      <c r="L124" s="104"/>
      <c r="M124" s="105"/>
      <c r="N124" s="76"/>
    </row>
    <row r="125" spans="1:15" ht="24.75" customHeight="1">
      <c r="A125" s="93"/>
      <c r="B125" s="48" t="s">
        <v>90</v>
      </c>
      <c r="C125" s="27" t="s">
        <v>18</v>
      </c>
      <c r="D125" s="94"/>
      <c r="E125" s="96"/>
      <c r="F125" s="28">
        <f>F124*E125</f>
        <v>0</v>
      </c>
      <c r="G125" s="94"/>
      <c r="H125" s="95"/>
      <c r="I125" s="103"/>
      <c r="J125" s="104"/>
      <c r="K125" s="105"/>
      <c r="L125" s="104"/>
      <c r="M125" s="105"/>
      <c r="N125" s="76"/>
    </row>
    <row r="126" spans="1:15" ht="24.75" customHeight="1">
      <c r="A126" s="93"/>
      <c r="B126" s="48" t="s">
        <v>91</v>
      </c>
      <c r="C126" s="27" t="s">
        <v>18</v>
      </c>
      <c r="D126" s="94"/>
      <c r="E126" s="94"/>
      <c r="F126" s="97">
        <f>F125+F124</f>
        <v>0</v>
      </c>
      <c r="G126" s="94"/>
      <c r="H126" s="95"/>
      <c r="I126" s="103"/>
      <c r="J126" s="104"/>
      <c r="K126" s="105"/>
      <c r="L126" s="104"/>
      <c r="M126" s="105"/>
      <c r="N126" s="76"/>
    </row>
    <row r="128" spans="1:15" ht="24.75" customHeight="1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</row>
    <row r="129" spans="2:14" ht="24.75" customHeight="1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</row>
    <row r="130" spans="2:14" s="10" customFormat="1" ht="24.75" customHeight="1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</row>
    <row r="131" spans="2:14" ht="24.75" customHeight="1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</sheetData>
  <mergeCells count="26">
    <mergeCell ref="B128:N128"/>
    <mergeCell ref="B129:N129"/>
    <mergeCell ref="B130:N130"/>
    <mergeCell ref="B131:N131"/>
    <mergeCell ref="A3:A5"/>
    <mergeCell ref="B3:B5"/>
    <mergeCell ref="C3:C5"/>
    <mergeCell ref="D3:D5"/>
    <mergeCell ref="G3:G5"/>
    <mergeCell ref="H3:H5"/>
    <mergeCell ref="I3:I5"/>
    <mergeCell ref="N3:N5"/>
    <mergeCell ref="B85:N85"/>
    <mergeCell ref="B91:N91"/>
    <mergeCell ref="B110:N110"/>
    <mergeCell ref="B117:M117"/>
    <mergeCell ref="B11:N11"/>
    <mergeCell ref="B30:N30"/>
    <mergeCell ref="B40:N40"/>
    <mergeCell ref="B55:N55"/>
    <mergeCell ref="B70:N70"/>
    <mergeCell ref="A1:N1"/>
    <mergeCell ref="A2:N2"/>
    <mergeCell ref="J3:M3"/>
    <mergeCell ref="J4:K4"/>
    <mergeCell ref="L4:M4"/>
  </mergeCells>
  <phoneticPr fontId="30" type="noConversion"/>
  <pageMargins left="0.55000000000000004" right="0.4" top="0.48" bottom="0.56000000000000005" header="0.19" footer="0.33"/>
  <pageSetup paperSize="9" scale="58" orientation="landscape"/>
  <headerFooter scaleWithDoc="0" alignWithMargins="0">
    <oddFooter>&amp;R装饰部分第&amp;P页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装饰部分报价</vt:lpstr>
      <vt:lpstr>装饰部分报价!Print_Area</vt:lpstr>
    </vt:vector>
  </TitlesOfParts>
  <Company>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Microsoft Office User</cp:lastModifiedBy>
  <cp:lastPrinted>2011-12-27T09:02:00Z</cp:lastPrinted>
  <dcterms:created xsi:type="dcterms:W3CDTF">2005-05-06T06:45:00Z</dcterms:created>
  <dcterms:modified xsi:type="dcterms:W3CDTF">2022-11-22T06:28:03Z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7B5C69A428BC421784FB9DB5E15A7298</vt:lpwstr>
  </property>
</Properties>
</file>